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emf" ContentType="image/x-emf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9120" windowHeight="4440"/>
  </bookViews>
  <sheets>
    <sheet name="Forma de citar" sheetId="16" r:id="rId1"/>
    <sheet name="Hoja1" sheetId="1" r:id="rId2"/>
    <sheet name="Resumen" sheetId="2" r:id="rId3"/>
    <sheet name="Resultados" sheetId="3" r:id="rId4"/>
    <sheet name="std" sheetId="4" r:id="rId5"/>
    <sheet name="ON" sheetId="5" r:id="rId6"/>
    <sheet name="resúmen trabajo" sheetId="6" r:id="rId7"/>
  </sheets>
  <calcPr calcId="125725"/>
</workbook>
</file>

<file path=xl/calcChain.xml><?xml version="1.0" encoding="utf-8"?>
<calcChain xmlns="http://schemas.openxmlformats.org/spreadsheetml/2006/main">
  <c r="C13" i="1"/>
  <c r="C14"/>
  <c r="C15"/>
  <c r="M16"/>
  <c r="M17"/>
  <c r="C22"/>
  <c r="C23"/>
  <c r="D23" s="1"/>
  <c r="E23" s="1"/>
  <c r="C24"/>
  <c r="C25"/>
  <c r="C26"/>
  <c r="C27"/>
  <c r="D27" s="1"/>
  <c r="E27" s="1"/>
  <c r="C28"/>
  <c r="C29"/>
  <c r="D29" s="1"/>
  <c r="E29" s="1"/>
  <c r="C30"/>
  <c r="C31"/>
  <c r="C32"/>
  <c r="D22" s="1"/>
  <c r="E22" s="1"/>
  <c r="F33"/>
  <c r="F34"/>
  <c r="F35"/>
  <c r="F36"/>
  <c r="C39"/>
  <c r="C40"/>
  <c r="D40" s="1"/>
  <c r="E40" s="1"/>
  <c r="C41"/>
  <c r="C42"/>
  <c r="C43"/>
  <c r="C44"/>
  <c r="D44" s="1"/>
  <c r="E44" s="1"/>
  <c r="C45"/>
  <c r="C46"/>
  <c r="D46" s="1"/>
  <c r="E46" s="1"/>
  <c r="C47"/>
  <c r="C48"/>
  <c r="C49"/>
  <c r="D39" s="1"/>
  <c r="E39" s="1"/>
  <c r="F50"/>
  <c r="F51"/>
  <c r="F52"/>
  <c r="F53"/>
  <c r="C56"/>
  <c r="C57"/>
  <c r="D57" s="1"/>
  <c r="E57" s="1"/>
  <c r="C58"/>
  <c r="C59"/>
  <c r="C60"/>
  <c r="C61"/>
  <c r="D61" s="1"/>
  <c r="E61" s="1"/>
  <c r="C62"/>
  <c r="C63"/>
  <c r="D63" s="1"/>
  <c r="E63" s="1"/>
  <c r="C64"/>
  <c r="C65"/>
  <c r="C66"/>
  <c r="D56" s="1"/>
  <c r="E56" s="1"/>
  <c r="F67"/>
  <c r="F68"/>
  <c r="F69"/>
  <c r="F70"/>
  <c r="C73"/>
  <c r="C74"/>
  <c r="D74" s="1"/>
  <c r="E74" s="1"/>
  <c r="C75"/>
  <c r="C76"/>
  <c r="C77"/>
  <c r="C78"/>
  <c r="D78" s="1"/>
  <c r="E78" s="1"/>
  <c r="C79"/>
  <c r="C80"/>
  <c r="D80" s="1"/>
  <c r="E80" s="1"/>
  <c r="C81"/>
  <c r="C82"/>
  <c r="C83"/>
  <c r="D73" s="1"/>
  <c r="E73" s="1"/>
  <c r="F84"/>
  <c r="F85"/>
  <c r="F86"/>
  <c r="F87"/>
  <c r="C91"/>
  <c r="D91"/>
  <c r="E91" s="1"/>
  <c r="C92"/>
  <c r="D92" s="1"/>
  <c r="E92" s="1"/>
  <c r="C93"/>
  <c r="D93"/>
  <c r="E93" s="1"/>
  <c r="C94"/>
  <c r="D94" s="1"/>
  <c r="E94" s="1"/>
  <c r="C95"/>
  <c r="D95"/>
  <c r="E95" s="1"/>
  <c r="C96"/>
  <c r="D96" s="1"/>
  <c r="E96" s="1"/>
  <c r="C97"/>
  <c r="D97"/>
  <c r="E97" s="1"/>
  <c r="C98"/>
  <c r="D98" s="1"/>
  <c r="E98" s="1"/>
  <c r="C99"/>
  <c r="D99"/>
  <c r="E99" s="1"/>
  <c r="C100"/>
  <c r="D100" s="1"/>
  <c r="E100" s="1"/>
  <c r="C101"/>
  <c r="F102"/>
  <c r="F103"/>
  <c r="F104"/>
  <c r="F105"/>
  <c r="C108"/>
  <c r="D108" s="1"/>
  <c r="E108" s="1"/>
  <c r="C109"/>
  <c r="C110"/>
  <c r="D110" s="1"/>
  <c r="E110" s="1"/>
  <c r="C111"/>
  <c r="C112"/>
  <c r="D112" s="1"/>
  <c r="E112" s="1"/>
  <c r="C113"/>
  <c r="C114"/>
  <c r="D114" s="1"/>
  <c r="E114" s="1"/>
  <c r="C115"/>
  <c r="C116"/>
  <c r="D116" s="1"/>
  <c r="E116" s="1"/>
  <c r="C117"/>
  <c r="C118"/>
  <c r="D109" s="1"/>
  <c r="E109" s="1"/>
  <c r="F119"/>
  <c r="F120"/>
  <c r="F121"/>
  <c r="F122"/>
  <c r="C125"/>
  <c r="D125"/>
  <c r="E125" s="1"/>
  <c r="C126"/>
  <c r="D126" s="1"/>
  <c r="E126" s="1"/>
  <c r="C127"/>
  <c r="D127"/>
  <c r="E127" s="1"/>
  <c r="C128"/>
  <c r="D128" s="1"/>
  <c r="E128" s="1"/>
  <c r="C129"/>
  <c r="D129"/>
  <c r="E129" s="1"/>
  <c r="C130"/>
  <c r="D130" s="1"/>
  <c r="E130" s="1"/>
  <c r="C131"/>
  <c r="D131"/>
  <c r="E131" s="1"/>
  <c r="C132"/>
  <c r="D132" s="1"/>
  <c r="E132" s="1"/>
  <c r="C133"/>
  <c r="D133"/>
  <c r="E133" s="1"/>
  <c r="C134"/>
  <c r="D134" s="1"/>
  <c r="E134" s="1"/>
  <c r="C135"/>
  <c r="F136"/>
  <c r="F137"/>
  <c r="F138"/>
  <c r="F139"/>
  <c r="C142"/>
  <c r="D142" s="1"/>
  <c r="E142" s="1"/>
  <c r="C143"/>
  <c r="C144"/>
  <c r="D144" s="1"/>
  <c r="E144" s="1"/>
  <c r="C145"/>
  <c r="C146"/>
  <c r="D146" s="1"/>
  <c r="E146" s="1"/>
  <c r="C147"/>
  <c r="C148"/>
  <c r="D148" s="1"/>
  <c r="E148" s="1"/>
  <c r="C149"/>
  <c r="C150"/>
  <c r="D150" s="1"/>
  <c r="E150" s="1"/>
  <c r="C151"/>
  <c r="C152"/>
  <c r="D143" s="1"/>
  <c r="E143" s="1"/>
  <c r="F153"/>
  <c r="F154"/>
  <c r="F155"/>
  <c r="F156"/>
  <c r="C159"/>
  <c r="D159"/>
  <c r="E159" s="1"/>
  <c r="C160"/>
  <c r="D160" s="1"/>
  <c r="E160" s="1"/>
  <c r="C161"/>
  <c r="D161"/>
  <c r="E161" s="1"/>
  <c r="C162"/>
  <c r="D162" s="1"/>
  <c r="E162" s="1"/>
  <c r="C163"/>
  <c r="D163"/>
  <c r="E163" s="1"/>
  <c r="C164"/>
  <c r="D164" s="1"/>
  <c r="E164" s="1"/>
  <c r="C165"/>
  <c r="D165"/>
  <c r="E165" s="1"/>
  <c r="C166"/>
  <c r="D166" s="1"/>
  <c r="E166" s="1"/>
  <c r="C167"/>
  <c r="D167"/>
  <c r="E167" s="1"/>
  <c r="C168"/>
  <c r="D168" s="1"/>
  <c r="E168" s="1"/>
  <c r="C169"/>
  <c r="F170"/>
  <c r="F171"/>
  <c r="F172"/>
  <c r="F173"/>
  <c r="C177"/>
  <c r="D177" s="1"/>
  <c r="E177" s="1"/>
  <c r="C178"/>
  <c r="C179"/>
  <c r="D179" s="1"/>
  <c r="E179" s="1"/>
  <c r="C180"/>
  <c r="C181"/>
  <c r="D181" s="1"/>
  <c r="E181" s="1"/>
  <c r="C182"/>
  <c r="C183"/>
  <c r="D183" s="1"/>
  <c r="E183" s="1"/>
  <c r="C184"/>
  <c r="C185"/>
  <c r="D185" s="1"/>
  <c r="E185" s="1"/>
  <c r="C186"/>
  <c r="C187"/>
  <c r="D178" s="1"/>
  <c r="E178" s="1"/>
  <c r="F188"/>
  <c r="F189"/>
  <c r="F190"/>
  <c r="F191"/>
  <c r="C194"/>
  <c r="D194"/>
  <c r="E194" s="1"/>
  <c r="C195"/>
  <c r="D195" s="1"/>
  <c r="E195" s="1"/>
  <c r="C196"/>
  <c r="D196"/>
  <c r="E196" s="1"/>
  <c r="C197"/>
  <c r="D197" s="1"/>
  <c r="E197" s="1"/>
  <c r="C198"/>
  <c r="D198"/>
  <c r="E198" s="1"/>
  <c r="C199"/>
  <c r="D199" s="1"/>
  <c r="E199" s="1"/>
  <c r="C200"/>
  <c r="D200"/>
  <c r="E200" s="1"/>
  <c r="C201"/>
  <c r="D201" s="1"/>
  <c r="E201" s="1"/>
  <c r="C202"/>
  <c r="D202"/>
  <c r="E202" s="1"/>
  <c r="C203"/>
  <c r="D203" s="1"/>
  <c r="E203" s="1"/>
  <c r="C204"/>
  <c r="F205"/>
  <c r="F206"/>
  <c r="F207"/>
  <c r="F208"/>
  <c r="C211"/>
  <c r="D211" s="1"/>
  <c r="E211" s="1"/>
  <c r="C212"/>
  <c r="C213"/>
  <c r="D213" s="1"/>
  <c r="E213" s="1"/>
  <c r="C214"/>
  <c r="C215"/>
  <c r="D215" s="1"/>
  <c r="E215" s="1"/>
  <c r="C216"/>
  <c r="C217"/>
  <c r="D217" s="1"/>
  <c r="E217" s="1"/>
  <c r="C218"/>
  <c r="C219"/>
  <c r="D219" s="1"/>
  <c r="E219" s="1"/>
  <c r="C220"/>
  <c r="C221"/>
  <c r="D212" s="1"/>
  <c r="E212" s="1"/>
  <c r="F222"/>
  <c r="F223"/>
  <c r="F224"/>
  <c r="F225"/>
  <c r="C228"/>
  <c r="D228"/>
  <c r="E228" s="1"/>
  <c r="C229"/>
  <c r="D229" s="1"/>
  <c r="E229" s="1"/>
  <c r="C230"/>
  <c r="D230"/>
  <c r="E230" s="1"/>
  <c r="C231"/>
  <c r="D231" s="1"/>
  <c r="E231" s="1"/>
  <c r="C232"/>
  <c r="D232"/>
  <c r="E232" s="1"/>
  <c r="C233"/>
  <c r="D233" s="1"/>
  <c r="E233" s="1"/>
  <c r="C234"/>
  <c r="D234"/>
  <c r="E234" s="1"/>
  <c r="C235"/>
  <c r="D235" s="1"/>
  <c r="E235" s="1"/>
  <c r="C236"/>
  <c r="D236"/>
  <c r="E236" s="1"/>
  <c r="C237"/>
  <c r="D237" s="1"/>
  <c r="E237" s="1"/>
  <c r="C238"/>
  <c r="F239"/>
  <c r="F240"/>
  <c r="F241"/>
  <c r="F242"/>
  <c r="C245"/>
  <c r="D245" s="1"/>
  <c r="E245" s="1"/>
  <c r="C246"/>
  <c r="C247"/>
  <c r="D247" s="1"/>
  <c r="E247" s="1"/>
  <c r="C248"/>
  <c r="C249"/>
  <c r="D249" s="1"/>
  <c r="E249" s="1"/>
  <c r="C250"/>
  <c r="C251"/>
  <c r="D251" s="1"/>
  <c r="E251" s="1"/>
  <c r="C252"/>
  <c r="C253"/>
  <c r="D253" s="1"/>
  <c r="E253" s="1"/>
  <c r="C254"/>
  <c r="C255"/>
  <c r="D246" s="1"/>
  <c r="E246" s="1"/>
  <c r="F256"/>
  <c r="F257"/>
  <c r="F258"/>
  <c r="F259"/>
  <c r="C264"/>
  <c r="C265"/>
  <c r="D265" s="1"/>
  <c r="E265" s="1"/>
  <c r="C266"/>
  <c r="C267"/>
  <c r="D267" s="1"/>
  <c r="E267" s="1"/>
  <c r="C268"/>
  <c r="C269"/>
  <c r="D269" s="1"/>
  <c r="E269" s="1"/>
  <c r="C270"/>
  <c r="C271"/>
  <c r="D271" s="1"/>
  <c r="E271" s="1"/>
  <c r="C272"/>
  <c r="C273"/>
  <c r="D264" s="1"/>
  <c r="E264" s="1"/>
  <c r="F274"/>
  <c r="F275"/>
  <c r="F276"/>
  <c r="F277"/>
  <c r="C280"/>
  <c r="D280"/>
  <c r="E280" s="1"/>
  <c r="C281"/>
  <c r="D281" s="1"/>
  <c r="E281" s="1"/>
  <c r="C282"/>
  <c r="D282"/>
  <c r="E282" s="1"/>
  <c r="C283"/>
  <c r="D283" s="1"/>
  <c r="E283" s="1"/>
  <c r="C284"/>
  <c r="D284"/>
  <c r="E284" s="1"/>
  <c r="C285"/>
  <c r="D285" s="1"/>
  <c r="E285" s="1"/>
  <c r="C286"/>
  <c r="D286"/>
  <c r="E286" s="1"/>
  <c r="C287"/>
  <c r="D287" s="1"/>
  <c r="E287" s="1"/>
  <c r="C288"/>
  <c r="D288"/>
  <c r="E288" s="1"/>
  <c r="C289"/>
  <c r="D289" s="1"/>
  <c r="E289" s="1"/>
  <c r="C290"/>
  <c r="F291"/>
  <c r="F292"/>
  <c r="F293"/>
  <c r="F294"/>
  <c r="C297"/>
  <c r="D297" s="1"/>
  <c r="E297" s="1"/>
  <c r="C299"/>
  <c r="D299"/>
  <c r="E299" s="1"/>
  <c r="C300"/>
  <c r="D300" s="1"/>
  <c r="E300" s="1"/>
  <c r="C301"/>
  <c r="D301"/>
  <c r="E301" s="1"/>
  <c r="C302"/>
  <c r="D302" s="1"/>
  <c r="E302" s="1"/>
  <c r="C303"/>
  <c r="D303"/>
  <c r="E303" s="1"/>
  <c r="C304"/>
  <c r="D304" s="1"/>
  <c r="E304" s="1"/>
  <c r="C305"/>
  <c r="D305"/>
  <c r="E305" s="1"/>
  <c r="C306"/>
  <c r="D306" s="1"/>
  <c r="E306" s="1"/>
  <c r="C307"/>
  <c r="F308"/>
  <c r="F309"/>
  <c r="F310"/>
  <c r="F311"/>
  <c r="C316"/>
  <c r="D316" s="1"/>
  <c r="E316" s="1"/>
  <c r="C317"/>
  <c r="C318"/>
  <c r="D318" s="1"/>
  <c r="E318" s="1"/>
  <c r="C319"/>
  <c r="C320"/>
  <c r="D320" s="1"/>
  <c r="E320" s="1"/>
  <c r="C321"/>
  <c r="C322"/>
  <c r="D322" s="1"/>
  <c r="E322" s="1"/>
  <c r="C323"/>
  <c r="C324"/>
  <c r="D317" s="1"/>
  <c r="E317" s="1"/>
  <c r="F325"/>
  <c r="F326"/>
  <c r="F327"/>
  <c r="F328"/>
  <c r="C331"/>
  <c r="C333"/>
  <c r="D333" s="1"/>
  <c r="E333" s="1"/>
  <c r="C334"/>
  <c r="C335"/>
  <c r="D335" s="1"/>
  <c r="E335" s="1"/>
  <c r="C336"/>
  <c r="C337"/>
  <c r="D337" s="1"/>
  <c r="E337" s="1"/>
  <c r="C338"/>
  <c r="C339"/>
  <c r="D339" s="1"/>
  <c r="E339" s="1"/>
  <c r="C340"/>
  <c r="C341"/>
  <c r="D331" s="1"/>
  <c r="E331" s="1"/>
  <c r="F342"/>
  <c r="F343"/>
  <c r="F344"/>
  <c r="F345"/>
  <c r="C349"/>
  <c r="D349"/>
  <c r="E349" s="1"/>
  <c r="C350"/>
  <c r="D350" s="1"/>
  <c r="E350" s="1"/>
  <c r="C351"/>
  <c r="D351"/>
  <c r="E351" s="1"/>
  <c r="C352"/>
  <c r="D352" s="1"/>
  <c r="E352" s="1"/>
  <c r="C353"/>
  <c r="D353"/>
  <c r="E353" s="1"/>
  <c r="C354"/>
  <c r="D354" s="1"/>
  <c r="E354" s="1"/>
  <c r="C355"/>
  <c r="D355"/>
  <c r="E355" s="1"/>
  <c r="C356"/>
  <c r="D356" s="1"/>
  <c r="E356" s="1"/>
  <c r="C357"/>
  <c r="D357"/>
  <c r="E357" s="1"/>
  <c r="C358"/>
  <c r="D358" s="1"/>
  <c r="E358" s="1"/>
  <c r="C359"/>
  <c r="F360"/>
  <c r="F361"/>
  <c r="F362"/>
  <c r="F363"/>
  <c r="C366"/>
  <c r="C367"/>
  <c r="D367"/>
  <c r="E367" s="1"/>
  <c r="C368"/>
  <c r="C369"/>
  <c r="D369"/>
  <c r="E369" s="1"/>
  <c r="C370"/>
  <c r="C371"/>
  <c r="D371"/>
  <c r="E371" s="1"/>
  <c r="C372"/>
  <c r="C373"/>
  <c r="D373"/>
  <c r="E373" s="1"/>
  <c r="C374"/>
  <c r="C375"/>
  <c r="D375"/>
  <c r="E375" s="1"/>
  <c r="C376"/>
  <c r="F377"/>
  <c r="F378"/>
  <c r="F379"/>
  <c r="F380" s="1"/>
  <c r="C383"/>
  <c r="D383"/>
  <c r="E383" s="1"/>
  <c r="C384"/>
  <c r="D384" s="1"/>
  <c r="E384" s="1"/>
  <c r="C385"/>
  <c r="D385"/>
  <c r="E385" s="1"/>
  <c r="C386"/>
  <c r="D386" s="1"/>
  <c r="E386" s="1"/>
  <c r="C387"/>
  <c r="D387"/>
  <c r="E387" s="1"/>
  <c r="C388"/>
  <c r="D388" s="1"/>
  <c r="E388" s="1"/>
  <c r="C389"/>
  <c r="D389"/>
  <c r="E389" s="1"/>
  <c r="C390"/>
  <c r="D390" s="1"/>
  <c r="E390" s="1"/>
  <c r="C391"/>
  <c r="D391"/>
  <c r="E391" s="1"/>
  <c r="C392"/>
  <c r="D392" s="1"/>
  <c r="E392" s="1"/>
  <c r="C393"/>
  <c r="F394"/>
  <c r="F395"/>
  <c r="F396"/>
  <c r="F397"/>
  <c r="C400"/>
  <c r="C401"/>
  <c r="C402"/>
  <c r="D402" s="1"/>
  <c r="E402" s="1"/>
  <c r="C403"/>
  <c r="C404"/>
  <c r="D404" s="1"/>
  <c r="E404" s="1"/>
  <c r="C405"/>
  <c r="C406"/>
  <c r="D406" s="1"/>
  <c r="E406" s="1"/>
  <c r="C407"/>
  <c r="C408"/>
  <c r="D408" s="1"/>
  <c r="E408" s="1"/>
  <c r="C409"/>
  <c r="C410"/>
  <c r="D401" s="1"/>
  <c r="E401" s="1"/>
  <c r="F411"/>
  <c r="F412"/>
  <c r="F413"/>
  <c r="F414"/>
  <c r="C417"/>
  <c r="C418"/>
  <c r="D418" s="1"/>
  <c r="E418" s="1"/>
  <c r="C419"/>
  <c r="C420"/>
  <c r="D420" s="1"/>
  <c r="E420" s="1"/>
  <c r="C421"/>
  <c r="D421"/>
  <c r="E421" s="1"/>
  <c r="C422"/>
  <c r="D422" s="1"/>
  <c r="E422" s="1"/>
  <c r="C423"/>
  <c r="D423"/>
  <c r="E423" s="1"/>
  <c r="C424"/>
  <c r="D424" s="1"/>
  <c r="E424" s="1"/>
  <c r="C425"/>
  <c r="D425"/>
  <c r="E425" s="1"/>
  <c r="C426"/>
  <c r="D426" s="1"/>
  <c r="E426" s="1"/>
  <c r="C427"/>
  <c r="D417" s="1"/>
  <c r="E417" s="1"/>
  <c r="F428"/>
  <c r="F429"/>
  <c r="F430"/>
  <c r="F431"/>
  <c r="C435"/>
  <c r="D435" s="1"/>
  <c r="E435" s="1"/>
  <c r="C436"/>
  <c r="C437"/>
  <c r="D437" s="1"/>
  <c r="E437" s="1"/>
  <c r="C438"/>
  <c r="C439"/>
  <c r="D439" s="1"/>
  <c r="E439" s="1"/>
  <c r="C440"/>
  <c r="C441"/>
  <c r="D441" s="1"/>
  <c r="E441" s="1"/>
  <c r="C442"/>
  <c r="C443"/>
  <c r="D443" s="1"/>
  <c r="E443" s="1"/>
  <c r="C444"/>
  <c r="C445"/>
  <c r="D436" s="1"/>
  <c r="E436" s="1"/>
  <c r="F446"/>
  <c r="F447"/>
  <c r="F448"/>
  <c r="F449"/>
  <c r="C452"/>
  <c r="C453"/>
  <c r="D453" s="1"/>
  <c r="E453" s="1"/>
  <c r="C454"/>
  <c r="D454"/>
  <c r="E454" s="1"/>
  <c r="C455"/>
  <c r="D455" s="1"/>
  <c r="E455" s="1"/>
  <c r="C456"/>
  <c r="D456"/>
  <c r="E456" s="1"/>
  <c r="C457"/>
  <c r="D457" s="1"/>
  <c r="E457" s="1"/>
  <c r="C458"/>
  <c r="D458"/>
  <c r="E458" s="1"/>
  <c r="C459"/>
  <c r="D459" s="1"/>
  <c r="E459" s="1"/>
  <c r="C460"/>
  <c r="D460"/>
  <c r="E460" s="1"/>
  <c r="C461"/>
  <c r="D461" s="1"/>
  <c r="E461" s="1"/>
  <c r="C462"/>
  <c r="D452" s="1"/>
  <c r="E452" s="1"/>
  <c r="D462"/>
  <c r="F463"/>
  <c r="F464"/>
  <c r="F465"/>
  <c r="F466"/>
  <c r="C469"/>
  <c r="D469"/>
  <c r="E469" s="1"/>
  <c r="C470"/>
  <c r="D470" s="1"/>
  <c r="E470" s="1"/>
  <c r="C471"/>
  <c r="D471"/>
  <c r="E471" s="1"/>
  <c r="C472"/>
  <c r="D472" s="1"/>
  <c r="E472" s="1"/>
  <c r="C473"/>
  <c r="D473"/>
  <c r="E473" s="1"/>
  <c r="C474"/>
  <c r="D474" s="1"/>
  <c r="E474" s="1"/>
  <c r="C475"/>
  <c r="D475"/>
  <c r="E475" s="1"/>
  <c r="C476"/>
  <c r="D476" s="1"/>
  <c r="E476" s="1"/>
  <c r="C477"/>
  <c r="D477"/>
  <c r="E477" s="1"/>
  <c r="C478"/>
  <c r="D478" s="1"/>
  <c r="E478" s="1"/>
  <c r="C479"/>
  <c r="F480"/>
  <c r="F481"/>
  <c r="F482"/>
  <c r="F483"/>
  <c r="C486"/>
  <c r="D486" s="1"/>
  <c r="E486" s="1"/>
  <c r="C487"/>
  <c r="C488"/>
  <c r="D488" s="1"/>
  <c r="E488" s="1"/>
  <c r="C489"/>
  <c r="C490"/>
  <c r="D490" s="1"/>
  <c r="E490" s="1"/>
  <c r="C491"/>
  <c r="C492"/>
  <c r="D492" s="1"/>
  <c r="E492" s="1"/>
  <c r="C493"/>
  <c r="C494"/>
  <c r="D494" s="1"/>
  <c r="E494" s="1"/>
  <c r="C495"/>
  <c r="C496"/>
  <c r="D487" s="1"/>
  <c r="E487" s="1"/>
  <c r="F497"/>
  <c r="F498"/>
  <c r="F499"/>
  <c r="F500"/>
  <c r="C502"/>
  <c r="D502"/>
  <c r="E502" s="1"/>
  <c r="C503"/>
  <c r="D503" s="1"/>
  <c r="E503" s="1"/>
  <c r="C504"/>
  <c r="D504"/>
  <c r="E504" s="1"/>
  <c r="C505"/>
  <c r="D505" s="1"/>
  <c r="E505" s="1"/>
  <c r="C506"/>
  <c r="D506"/>
  <c r="E506" s="1"/>
  <c r="C507"/>
  <c r="D507" s="1"/>
  <c r="E507" s="1"/>
  <c r="C508"/>
  <c r="D508"/>
  <c r="E508" s="1"/>
  <c r="C509"/>
  <c r="D509" s="1"/>
  <c r="E509" s="1"/>
  <c r="C510"/>
  <c r="D510"/>
  <c r="E510" s="1"/>
  <c r="C511"/>
  <c r="D511" s="1"/>
  <c r="E511" s="1"/>
  <c r="C512"/>
  <c r="F513"/>
  <c r="F514"/>
  <c r="F515"/>
  <c r="F516"/>
  <c r="C520"/>
  <c r="D520" s="1"/>
  <c r="E520" s="1"/>
  <c r="C521"/>
  <c r="C522"/>
  <c r="D522" s="1"/>
  <c r="E522" s="1"/>
  <c r="C523"/>
  <c r="C524"/>
  <c r="D524" s="1"/>
  <c r="E524" s="1"/>
  <c r="C525"/>
  <c r="C526"/>
  <c r="D526" s="1"/>
  <c r="E526" s="1"/>
  <c r="C527"/>
  <c r="C528"/>
  <c r="D528" s="1"/>
  <c r="E528" s="1"/>
  <c r="C529"/>
  <c r="C530"/>
  <c r="D521" s="1"/>
  <c r="E521" s="1"/>
  <c r="F531"/>
  <c r="F532"/>
  <c r="F533"/>
  <c r="F534"/>
  <c r="C537"/>
  <c r="D537"/>
  <c r="E537" s="1"/>
  <c r="C538"/>
  <c r="D538" s="1"/>
  <c r="E538" s="1"/>
  <c r="C539"/>
  <c r="D539"/>
  <c r="E539" s="1"/>
  <c r="C540"/>
  <c r="D540" s="1"/>
  <c r="E540" s="1"/>
  <c r="C541"/>
  <c r="D541"/>
  <c r="E541" s="1"/>
  <c r="C542"/>
  <c r="D542" s="1"/>
  <c r="E542" s="1"/>
  <c r="C543"/>
  <c r="D543"/>
  <c r="E543" s="1"/>
  <c r="C544"/>
  <c r="D544" s="1"/>
  <c r="E544" s="1"/>
  <c r="C545"/>
  <c r="D545"/>
  <c r="E545" s="1"/>
  <c r="C546"/>
  <c r="D546" s="1"/>
  <c r="E546" s="1"/>
  <c r="C547"/>
  <c r="F548"/>
  <c r="F549"/>
  <c r="F550"/>
  <c r="F551"/>
  <c r="C554"/>
  <c r="D554" s="1"/>
  <c r="E554" s="1"/>
  <c r="C555"/>
  <c r="C556"/>
  <c r="D556" s="1"/>
  <c r="E556" s="1"/>
  <c r="C557"/>
  <c r="C558"/>
  <c r="D558" s="1"/>
  <c r="E558" s="1"/>
  <c r="C559"/>
  <c r="C560"/>
  <c r="D560" s="1"/>
  <c r="E560" s="1"/>
  <c r="C561"/>
  <c r="C562"/>
  <c r="D562" s="1"/>
  <c r="E562" s="1"/>
  <c r="C563"/>
  <c r="C564"/>
  <c r="D555" s="1"/>
  <c r="E555" s="1"/>
  <c r="F565"/>
  <c r="F566"/>
  <c r="F567"/>
  <c r="F568"/>
  <c r="C571"/>
  <c r="D571"/>
  <c r="E571" s="1"/>
  <c r="C572"/>
  <c r="D572" s="1"/>
  <c r="E572" s="1"/>
  <c r="C573"/>
  <c r="D573"/>
  <c r="E573" s="1"/>
  <c r="C574"/>
  <c r="D574" s="1"/>
  <c r="E574" s="1"/>
  <c r="C575"/>
  <c r="D575"/>
  <c r="E575" s="1"/>
  <c r="C576"/>
  <c r="D576" s="1"/>
  <c r="E576" s="1"/>
  <c r="C577"/>
  <c r="D577"/>
  <c r="E577" s="1"/>
  <c r="C578"/>
  <c r="D578" s="1"/>
  <c r="E578" s="1"/>
  <c r="C579"/>
  <c r="D579"/>
  <c r="E579" s="1"/>
  <c r="C580"/>
  <c r="D580" s="1"/>
  <c r="E580" s="1"/>
  <c r="C581"/>
  <c r="F582"/>
  <c r="F583"/>
  <c r="F584"/>
  <c r="F585"/>
  <c r="C588"/>
  <c r="D588" s="1"/>
  <c r="E588" s="1"/>
  <c r="C589"/>
  <c r="C590"/>
  <c r="D590" s="1"/>
  <c r="E590" s="1"/>
  <c r="C591"/>
  <c r="C592"/>
  <c r="D592" s="1"/>
  <c r="E592" s="1"/>
  <c r="C593"/>
  <c r="C594"/>
  <c r="D594" s="1"/>
  <c r="E594" s="1"/>
  <c r="C595"/>
  <c r="C596"/>
  <c r="D596" s="1"/>
  <c r="E596" s="1"/>
  <c r="C597"/>
  <c r="C598"/>
  <c r="D589" s="1"/>
  <c r="E589" s="1"/>
  <c r="F599"/>
  <c r="F600"/>
  <c r="F601"/>
  <c r="F602"/>
  <c r="C606"/>
  <c r="D606"/>
  <c r="E606" s="1"/>
  <c r="C607"/>
  <c r="D607" s="1"/>
  <c r="E607" s="1"/>
  <c r="C608"/>
  <c r="D608"/>
  <c r="E608" s="1"/>
  <c r="C609"/>
  <c r="D609" s="1"/>
  <c r="E609" s="1"/>
  <c r="C610"/>
  <c r="D610"/>
  <c r="E610" s="1"/>
  <c r="C611"/>
  <c r="D611" s="1"/>
  <c r="E611" s="1"/>
  <c r="C612"/>
  <c r="D612"/>
  <c r="E612" s="1"/>
  <c r="C613"/>
  <c r="D613" s="1"/>
  <c r="E613" s="1"/>
  <c r="C614"/>
  <c r="D614"/>
  <c r="E614" s="1"/>
  <c r="C615"/>
  <c r="D615" s="1"/>
  <c r="E615" s="1"/>
  <c r="C616"/>
  <c r="F617"/>
  <c r="F618"/>
  <c r="F619"/>
  <c r="F620"/>
  <c r="C623"/>
  <c r="D623" s="1"/>
  <c r="E623" s="1"/>
  <c r="C624"/>
  <c r="C625"/>
  <c r="D625" s="1"/>
  <c r="E625" s="1"/>
  <c r="C626"/>
  <c r="C627"/>
  <c r="D627" s="1"/>
  <c r="E627" s="1"/>
  <c r="C628"/>
  <c r="C629"/>
  <c r="D629" s="1"/>
  <c r="E629" s="1"/>
  <c r="C630"/>
  <c r="C631"/>
  <c r="D631" s="1"/>
  <c r="E631" s="1"/>
  <c r="C632"/>
  <c r="C633"/>
  <c r="D624" s="1"/>
  <c r="E624" s="1"/>
  <c r="F634"/>
  <c r="F635"/>
  <c r="F636"/>
  <c r="F637"/>
  <c r="C640"/>
  <c r="D640"/>
  <c r="E640" s="1"/>
  <c r="C641"/>
  <c r="D641" s="1"/>
  <c r="E641" s="1"/>
  <c r="C642"/>
  <c r="D642"/>
  <c r="E642" s="1"/>
  <c r="C643"/>
  <c r="D643" s="1"/>
  <c r="E643" s="1"/>
  <c r="C644"/>
  <c r="D644"/>
  <c r="E644" s="1"/>
  <c r="C645"/>
  <c r="D645" s="1"/>
  <c r="E645" s="1"/>
  <c r="C646"/>
  <c r="D646"/>
  <c r="E646" s="1"/>
  <c r="C647"/>
  <c r="D647" s="1"/>
  <c r="E647" s="1"/>
  <c r="C648"/>
  <c r="D648"/>
  <c r="E648" s="1"/>
  <c r="C649"/>
  <c r="D649" s="1"/>
  <c r="E649" s="1"/>
  <c r="C650"/>
  <c r="F651"/>
  <c r="F652"/>
  <c r="F653"/>
  <c r="F654"/>
  <c r="C657"/>
  <c r="D657" s="1"/>
  <c r="E657" s="1"/>
  <c r="C658"/>
  <c r="C659"/>
  <c r="D659" s="1"/>
  <c r="E659" s="1"/>
  <c r="C660"/>
  <c r="C661"/>
  <c r="D661" s="1"/>
  <c r="E661" s="1"/>
  <c r="C662"/>
  <c r="C663"/>
  <c r="D663" s="1"/>
  <c r="E663" s="1"/>
  <c r="C664"/>
  <c r="C665"/>
  <c r="D665" s="1"/>
  <c r="E665" s="1"/>
  <c r="C666"/>
  <c r="C667"/>
  <c r="D658" s="1"/>
  <c r="E658" s="1"/>
  <c r="F668"/>
  <c r="F669"/>
  <c r="F670"/>
  <c r="F671"/>
  <c r="C675"/>
  <c r="C676"/>
  <c r="D676" s="1"/>
  <c r="E676" s="1"/>
  <c r="C677"/>
  <c r="C678"/>
  <c r="D678" s="1"/>
  <c r="E678" s="1"/>
  <c r="C679"/>
  <c r="C680"/>
  <c r="D680" s="1"/>
  <c r="E680" s="1"/>
  <c r="C681"/>
  <c r="C682"/>
  <c r="D682" s="1"/>
  <c r="E682" s="1"/>
  <c r="C683"/>
  <c r="C684"/>
  <c r="D675" s="1"/>
  <c r="E675" s="1"/>
  <c r="F685"/>
  <c r="F686"/>
  <c r="F687"/>
  <c r="F688"/>
  <c r="C692"/>
  <c r="D692"/>
  <c r="E692" s="1"/>
  <c r="C693"/>
  <c r="D693" s="1"/>
  <c r="E693" s="1"/>
  <c r="C694"/>
  <c r="D694"/>
  <c r="E694" s="1"/>
  <c r="C695"/>
  <c r="D695" s="1"/>
  <c r="E695" s="1"/>
  <c r="C696"/>
  <c r="D696"/>
  <c r="E696" s="1"/>
  <c r="C697"/>
  <c r="D697" s="1"/>
  <c r="E697" s="1"/>
  <c r="C698"/>
  <c r="D698"/>
  <c r="E698" s="1"/>
  <c r="C699"/>
  <c r="D699" s="1"/>
  <c r="E699" s="1"/>
  <c r="C700"/>
  <c r="D700"/>
  <c r="E700" s="1"/>
  <c r="C701"/>
  <c r="D701" s="1"/>
  <c r="E701" s="1"/>
  <c r="C702"/>
  <c r="F703"/>
  <c r="F704"/>
  <c r="F705"/>
  <c r="F706"/>
  <c r="C709"/>
  <c r="D709" s="1"/>
  <c r="E709" s="1"/>
  <c r="C710"/>
  <c r="C711"/>
  <c r="D711" s="1"/>
  <c r="E711" s="1"/>
  <c r="C712"/>
  <c r="C713"/>
  <c r="D713" s="1"/>
  <c r="E713" s="1"/>
  <c r="C714"/>
  <c r="C715"/>
  <c r="D715" s="1"/>
  <c r="E715" s="1"/>
  <c r="C716"/>
  <c r="C717"/>
  <c r="D717" s="1"/>
  <c r="E717" s="1"/>
  <c r="C718"/>
  <c r="C719"/>
  <c r="D710" s="1"/>
  <c r="E710" s="1"/>
  <c r="F720"/>
  <c r="F721"/>
  <c r="F722"/>
  <c r="F723"/>
  <c r="C726"/>
  <c r="D726"/>
  <c r="E726" s="1"/>
  <c r="C727"/>
  <c r="D727" s="1"/>
  <c r="E727" s="1"/>
  <c r="C728"/>
  <c r="D728"/>
  <c r="E728" s="1"/>
  <c r="C729"/>
  <c r="D729" s="1"/>
  <c r="E729" s="1"/>
  <c r="C730"/>
  <c r="D730"/>
  <c r="E730" s="1"/>
  <c r="C731"/>
  <c r="D731" s="1"/>
  <c r="E731" s="1"/>
  <c r="C732"/>
  <c r="D732"/>
  <c r="E732" s="1"/>
  <c r="C733"/>
  <c r="D733" s="1"/>
  <c r="E733" s="1"/>
  <c r="C734"/>
  <c r="D734"/>
  <c r="E734" s="1"/>
  <c r="C735"/>
  <c r="D735" s="1"/>
  <c r="E735" s="1"/>
  <c r="C736"/>
  <c r="F737"/>
  <c r="F738"/>
  <c r="F739"/>
  <c r="F740"/>
  <c r="C743"/>
  <c r="D743" s="1"/>
  <c r="E743" s="1"/>
  <c r="C744"/>
  <c r="C745"/>
  <c r="D745" s="1"/>
  <c r="E745" s="1"/>
  <c r="C746"/>
  <c r="C747"/>
  <c r="D747" s="1"/>
  <c r="E747" s="1"/>
  <c r="C748"/>
  <c r="C749"/>
  <c r="D749" s="1"/>
  <c r="E749" s="1"/>
  <c r="C750"/>
  <c r="C751"/>
  <c r="D751" s="1"/>
  <c r="E751" s="1"/>
  <c r="C752"/>
  <c r="C753"/>
  <c r="D744" s="1"/>
  <c r="E744" s="1"/>
  <c r="F754"/>
  <c r="F755"/>
  <c r="F756"/>
  <c r="F757"/>
  <c r="C760"/>
  <c r="D760"/>
  <c r="E760" s="1"/>
  <c r="C761"/>
  <c r="D761" s="1"/>
  <c r="E761" s="1"/>
  <c r="C762"/>
  <c r="D762"/>
  <c r="E762" s="1"/>
  <c r="C763"/>
  <c r="D763" s="1"/>
  <c r="E763" s="1"/>
  <c r="C764"/>
  <c r="D764"/>
  <c r="E764" s="1"/>
  <c r="C765"/>
  <c r="D765" s="1"/>
  <c r="E765" s="1"/>
  <c r="C766"/>
  <c r="D766"/>
  <c r="E766" s="1"/>
  <c r="C767"/>
  <c r="D767" s="1"/>
  <c r="E767" s="1"/>
  <c r="C768"/>
  <c r="D768"/>
  <c r="E768" s="1"/>
  <c r="C769"/>
  <c r="D769" s="1"/>
  <c r="E769" s="1"/>
  <c r="C770"/>
  <c r="F771"/>
  <c r="F772"/>
  <c r="F773"/>
  <c r="F774"/>
  <c r="C778"/>
  <c r="D778" s="1"/>
  <c r="E778" s="1"/>
  <c r="C779"/>
  <c r="C780"/>
  <c r="D780" s="1"/>
  <c r="E780" s="1"/>
  <c r="C781"/>
  <c r="C782"/>
  <c r="D782" s="1"/>
  <c r="E782" s="1"/>
  <c r="C783"/>
  <c r="C784"/>
  <c r="D784" s="1"/>
  <c r="E784" s="1"/>
  <c r="C785"/>
  <c r="C786"/>
  <c r="D786" s="1"/>
  <c r="E786" s="1"/>
  <c r="C787"/>
  <c r="C788"/>
  <c r="D779" s="1"/>
  <c r="E779" s="1"/>
  <c r="F789"/>
  <c r="F790"/>
  <c r="F791"/>
  <c r="F792"/>
  <c r="C795"/>
  <c r="C796"/>
  <c r="D796" s="1"/>
  <c r="E796" s="1"/>
  <c r="C797"/>
  <c r="C798"/>
  <c r="D798" s="1"/>
  <c r="E798" s="1"/>
  <c r="C799"/>
  <c r="C800"/>
  <c r="D800" s="1"/>
  <c r="E800" s="1"/>
  <c r="C801"/>
  <c r="C802"/>
  <c r="D802" s="1"/>
  <c r="E802" s="1"/>
  <c r="C803"/>
  <c r="C805"/>
  <c r="D795" s="1"/>
  <c r="E795" s="1"/>
  <c r="F806"/>
  <c r="F807"/>
  <c r="F808"/>
  <c r="F809"/>
  <c r="C812"/>
  <c r="C813"/>
  <c r="D813" s="1"/>
  <c r="E813" s="1"/>
  <c r="C814"/>
  <c r="C815"/>
  <c r="D815" s="1"/>
  <c r="E815" s="1"/>
  <c r="C816"/>
  <c r="C817"/>
  <c r="D817" s="1"/>
  <c r="E817" s="1"/>
  <c r="C818"/>
  <c r="C819"/>
  <c r="D819" s="1"/>
  <c r="E819" s="1"/>
  <c r="C820"/>
  <c r="C822"/>
  <c r="D812" s="1"/>
  <c r="E812" s="1"/>
  <c r="F823"/>
  <c r="F824"/>
  <c r="F825"/>
  <c r="F826"/>
  <c r="C829"/>
  <c r="C830"/>
  <c r="D830" s="1"/>
  <c r="E830" s="1"/>
  <c r="C831"/>
  <c r="C832"/>
  <c r="D832" s="1"/>
  <c r="E832" s="1"/>
  <c r="C833"/>
  <c r="C834"/>
  <c r="D834" s="1"/>
  <c r="E834" s="1"/>
  <c r="C835"/>
  <c r="C836"/>
  <c r="D836" s="1"/>
  <c r="E836" s="1"/>
  <c r="C837"/>
  <c r="C839"/>
  <c r="D829" s="1"/>
  <c r="E829" s="1"/>
  <c r="F840"/>
  <c r="F841"/>
  <c r="F842"/>
  <c r="F843"/>
  <c r="C846"/>
  <c r="C847"/>
  <c r="C848"/>
  <c r="C849"/>
  <c r="C850"/>
  <c r="C851"/>
  <c r="C852"/>
  <c r="C853"/>
  <c r="C854"/>
  <c r="C856"/>
  <c r="F857"/>
  <c r="F858"/>
  <c r="F859" s="1"/>
  <c r="F860" s="1"/>
  <c r="C864"/>
  <c r="D864"/>
  <c r="E864" s="1"/>
  <c r="C865"/>
  <c r="C866"/>
  <c r="D866"/>
  <c r="E866" s="1"/>
  <c r="C867"/>
  <c r="C868"/>
  <c r="D868"/>
  <c r="E868" s="1"/>
  <c r="C869"/>
  <c r="C870"/>
  <c r="D870"/>
  <c r="E870" s="1"/>
  <c r="C871"/>
  <c r="C872"/>
  <c r="D872"/>
  <c r="E872" s="1"/>
  <c r="C873"/>
  <c r="F874"/>
  <c r="F875"/>
  <c r="F876"/>
  <c r="F877" s="1"/>
  <c r="C880"/>
  <c r="C881"/>
  <c r="C882"/>
  <c r="C883"/>
  <c r="C884"/>
  <c r="C885"/>
  <c r="C886"/>
  <c r="C887"/>
  <c r="C888"/>
  <c r="C889"/>
  <c r="D880" s="1"/>
  <c r="E880" s="1"/>
  <c r="F890"/>
  <c r="F891"/>
  <c r="F892" s="1"/>
  <c r="F893" s="1"/>
  <c r="C896"/>
  <c r="D896"/>
  <c r="E896" s="1"/>
  <c r="C897"/>
  <c r="C898"/>
  <c r="D898"/>
  <c r="E898" s="1"/>
  <c r="C899"/>
  <c r="C900"/>
  <c r="D900"/>
  <c r="E900" s="1"/>
  <c r="C901"/>
  <c r="C902"/>
  <c r="D902"/>
  <c r="E902" s="1"/>
  <c r="C903"/>
  <c r="C904"/>
  <c r="D904"/>
  <c r="E904" s="1"/>
  <c r="C905"/>
  <c r="F906"/>
  <c r="F907"/>
  <c r="F908"/>
  <c r="F909" s="1"/>
  <c r="C912"/>
  <c r="C913"/>
  <c r="C914"/>
  <c r="C915"/>
  <c r="C916"/>
  <c r="C917"/>
  <c r="D917" s="1"/>
  <c r="E917" s="1"/>
  <c r="C918"/>
  <c r="C919"/>
  <c r="D919" s="1"/>
  <c r="E919" s="1"/>
  <c r="C920"/>
  <c r="C921"/>
  <c r="D912" s="1"/>
  <c r="E912" s="1"/>
  <c r="F922"/>
  <c r="F923"/>
  <c r="F924"/>
  <c r="F925"/>
  <c r="C928"/>
  <c r="C929"/>
  <c r="D929" s="1"/>
  <c r="E929" s="1"/>
  <c r="C930"/>
  <c r="C931"/>
  <c r="D931" s="1"/>
  <c r="E931" s="1"/>
  <c r="C932"/>
  <c r="C933"/>
  <c r="D933" s="1"/>
  <c r="E933" s="1"/>
  <c r="C934"/>
  <c r="C935"/>
  <c r="D935" s="1"/>
  <c r="E935" s="1"/>
  <c r="C936"/>
  <c r="C937"/>
  <c r="D928" s="1"/>
  <c r="E928" s="1"/>
  <c r="F938"/>
  <c r="F939"/>
  <c r="F940"/>
  <c r="F941"/>
  <c r="C945"/>
  <c r="D945"/>
  <c r="E945" s="1"/>
  <c r="C946"/>
  <c r="D946" s="1"/>
  <c r="E946" s="1"/>
  <c r="C947"/>
  <c r="D947"/>
  <c r="E947" s="1"/>
  <c r="C948"/>
  <c r="D948" s="1"/>
  <c r="E948" s="1"/>
  <c r="C949"/>
  <c r="D949"/>
  <c r="E949" s="1"/>
  <c r="C950"/>
  <c r="D950" s="1"/>
  <c r="E950" s="1"/>
  <c r="C951"/>
  <c r="D951"/>
  <c r="E951" s="1"/>
  <c r="C952"/>
  <c r="D952" s="1"/>
  <c r="E952" s="1"/>
  <c r="C953"/>
  <c r="D953"/>
  <c r="E953" s="1"/>
  <c r="C954"/>
  <c r="D954" s="1"/>
  <c r="E954" s="1"/>
  <c r="C955"/>
  <c r="D955"/>
  <c r="F956"/>
  <c r="F957"/>
  <c r="F958"/>
  <c r="F959"/>
  <c r="C962"/>
  <c r="C963"/>
  <c r="D963" s="1"/>
  <c r="E963" s="1"/>
  <c r="C964"/>
  <c r="C965"/>
  <c r="D965" s="1"/>
  <c r="E965" s="1"/>
  <c r="C966"/>
  <c r="C967"/>
  <c r="D967" s="1"/>
  <c r="E967" s="1"/>
  <c r="C968"/>
  <c r="C970"/>
  <c r="D970" s="1"/>
  <c r="E970" s="1"/>
  <c r="C971"/>
  <c r="C972"/>
  <c r="D962" s="1"/>
  <c r="E962" s="1"/>
  <c r="F973"/>
  <c r="F974"/>
  <c r="F975"/>
  <c r="F976"/>
  <c r="C979"/>
  <c r="D979"/>
  <c r="E979" s="1"/>
  <c r="C980"/>
  <c r="D980" s="1"/>
  <c r="E980" s="1"/>
  <c r="C981"/>
  <c r="D981"/>
  <c r="E981" s="1"/>
  <c r="C982"/>
  <c r="D982" s="1"/>
  <c r="E982" s="1"/>
  <c r="C983"/>
  <c r="D983"/>
  <c r="E983" s="1"/>
  <c r="C984"/>
  <c r="D984" s="1"/>
  <c r="E984" s="1"/>
  <c r="C985"/>
  <c r="D985"/>
  <c r="E985" s="1"/>
  <c r="C986"/>
  <c r="D986" s="1"/>
  <c r="E986" s="1"/>
  <c r="C987"/>
  <c r="D987"/>
  <c r="E987" s="1"/>
  <c r="C988"/>
  <c r="D988" s="1"/>
  <c r="E988" s="1"/>
  <c r="C989"/>
  <c r="F990"/>
  <c r="F991"/>
  <c r="F992"/>
  <c r="F993"/>
  <c r="C996"/>
  <c r="D996" s="1"/>
  <c r="E996" s="1"/>
  <c r="C997"/>
  <c r="C998"/>
  <c r="D998" s="1"/>
  <c r="E998" s="1"/>
  <c r="C999"/>
  <c r="C1000"/>
  <c r="D1000" s="1"/>
  <c r="E1000" s="1"/>
  <c r="C1001"/>
  <c r="C1002"/>
  <c r="D1002" s="1"/>
  <c r="E1002" s="1"/>
  <c r="C1003"/>
  <c r="C1004"/>
  <c r="D1004" s="1"/>
  <c r="E1004" s="1"/>
  <c r="C1005"/>
  <c r="C1006"/>
  <c r="D997" s="1"/>
  <c r="E997" s="1"/>
  <c r="F1007"/>
  <c r="F1008"/>
  <c r="F1009"/>
  <c r="F1010"/>
  <c r="C1013"/>
  <c r="D1013"/>
  <c r="E1013" s="1"/>
  <c r="C1014"/>
  <c r="D1014" s="1"/>
  <c r="E1014" s="1"/>
  <c r="C1015"/>
  <c r="D1015"/>
  <c r="E1015" s="1"/>
  <c r="C1016"/>
  <c r="D1016" s="1"/>
  <c r="E1016" s="1"/>
  <c r="C1017"/>
  <c r="D1017"/>
  <c r="E1017" s="1"/>
  <c r="C1018"/>
  <c r="D1018" s="1"/>
  <c r="E1018" s="1"/>
  <c r="C1019"/>
  <c r="D1019"/>
  <c r="E1019" s="1"/>
  <c r="C1020"/>
  <c r="D1020" s="1"/>
  <c r="E1020" s="1"/>
  <c r="C1021"/>
  <c r="D1021"/>
  <c r="E1021" s="1"/>
  <c r="C1022"/>
  <c r="D1022" s="1"/>
  <c r="E1022" s="1"/>
  <c r="C1023"/>
  <c r="F1024"/>
  <c r="F1025"/>
  <c r="F1026"/>
  <c r="F1027"/>
  <c r="C1031"/>
  <c r="D1031" s="1"/>
  <c r="E1031" s="1"/>
  <c r="C1032"/>
  <c r="D1032"/>
  <c r="E1032" s="1"/>
  <c r="C1033"/>
  <c r="D1033" s="1"/>
  <c r="E1033" s="1"/>
  <c r="C1034"/>
  <c r="D1034"/>
  <c r="E1034" s="1"/>
  <c r="C1035"/>
  <c r="D1035" s="1"/>
  <c r="E1035" s="1"/>
  <c r="C1036"/>
  <c r="D1036"/>
  <c r="E1036" s="1"/>
  <c r="C1037"/>
  <c r="D1037" s="1"/>
  <c r="E1037" s="1"/>
  <c r="C1038"/>
  <c r="D1038"/>
  <c r="C1039"/>
  <c r="D1039"/>
  <c r="E1039" s="1"/>
  <c r="C1040"/>
  <c r="D1040" s="1"/>
  <c r="E1040" s="1"/>
  <c r="C1041"/>
  <c r="F1042"/>
  <c r="F1043"/>
  <c r="F1044"/>
  <c r="F1045"/>
  <c r="C1048"/>
  <c r="D1048" s="1"/>
  <c r="E1048" s="1"/>
  <c r="C1049"/>
  <c r="D1049"/>
  <c r="E1049" s="1"/>
  <c r="C1050"/>
  <c r="D1050" s="1"/>
  <c r="E1050" s="1"/>
  <c r="C1051"/>
  <c r="D1051"/>
  <c r="E1051" s="1"/>
  <c r="C1052"/>
  <c r="D1052" s="1"/>
  <c r="E1052" s="1"/>
  <c r="C1053"/>
  <c r="D1053"/>
  <c r="E1053" s="1"/>
  <c r="C1054"/>
  <c r="D1054" s="1"/>
  <c r="E1054" s="1"/>
  <c r="C1056"/>
  <c r="D1056"/>
  <c r="E1056" s="1"/>
  <c r="C1057"/>
  <c r="D1057" s="1"/>
  <c r="E1057" s="1"/>
  <c r="C1058"/>
  <c r="F1059"/>
  <c r="F1060"/>
  <c r="F1061"/>
  <c r="F1062"/>
  <c r="C1066"/>
  <c r="D1066" s="1"/>
  <c r="E1066" s="1"/>
  <c r="C1067"/>
  <c r="D1067"/>
  <c r="E1067" s="1"/>
  <c r="C1068"/>
  <c r="D1068" s="1"/>
  <c r="E1068" s="1"/>
  <c r="C1069"/>
  <c r="D1069"/>
  <c r="E1069" s="1"/>
  <c r="C1070"/>
  <c r="D1070" s="1"/>
  <c r="E1070" s="1"/>
  <c r="C1071"/>
  <c r="D1071"/>
  <c r="E1071" s="1"/>
  <c r="C1072"/>
  <c r="D1072" s="1"/>
  <c r="E1072" s="1"/>
  <c r="C1074"/>
  <c r="D1074"/>
  <c r="E1074" s="1"/>
  <c r="C1075"/>
  <c r="D1075" s="1"/>
  <c r="E1075" s="1"/>
  <c r="C1076"/>
  <c r="F1077"/>
  <c r="F1078"/>
  <c r="F1079"/>
  <c r="F1080"/>
  <c r="C1085"/>
  <c r="D1085" s="1"/>
  <c r="E1085" s="1"/>
  <c r="C1086"/>
  <c r="C1087"/>
  <c r="D1087" s="1"/>
  <c r="E1087" s="1"/>
  <c r="C1088"/>
  <c r="C1089"/>
  <c r="D1089" s="1"/>
  <c r="E1089" s="1"/>
  <c r="C1090"/>
  <c r="C1092"/>
  <c r="D1092" s="1"/>
  <c r="E1092" s="1"/>
  <c r="C1093"/>
  <c r="C1094"/>
  <c r="D1086" s="1"/>
  <c r="E1086" s="1"/>
  <c r="F1095"/>
  <c r="F1096"/>
  <c r="F1097"/>
  <c r="F1098"/>
  <c r="C1101"/>
  <c r="C1102"/>
  <c r="D1102" s="1"/>
  <c r="E1102" s="1"/>
  <c r="C1103"/>
  <c r="C1104"/>
  <c r="D1104" s="1"/>
  <c r="E1104" s="1"/>
  <c r="C1105"/>
  <c r="C1106"/>
  <c r="D1106" s="1"/>
  <c r="E1106" s="1"/>
  <c r="C1107"/>
  <c r="C1108"/>
  <c r="D1108" s="1"/>
  <c r="C1109"/>
  <c r="D1109" s="1"/>
  <c r="E1109" s="1"/>
  <c r="C1110"/>
  <c r="C1111"/>
  <c r="D1101" s="1"/>
  <c r="E1101" s="1"/>
  <c r="F1112"/>
  <c r="F1113"/>
  <c r="F1114"/>
  <c r="F1115"/>
  <c r="M5" i="5"/>
  <c r="N5"/>
  <c r="O5" s="1"/>
  <c r="M6"/>
  <c r="N6"/>
  <c r="O6"/>
  <c r="M7"/>
  <c r="N7"/>
  <c r="O7" s="1"/>
  <c r="M8"/>
  <c r="N8"/>
  <c r="O8"/>
  <c r="M9"/>
  <c r="N9"/>
  <c r="O9" s="1"/>
  <c r="M10"/>
  <c r="N10"/>
  <c r="O10"/>
  <c r="M11"/>
  <c r="N11"/>
  <c r="O11" s="1"/>
  <c r="M12"/>
  <c r="N12"/>
  <c r="O12"/>
  <c r="M13"/>
  <c r="N13"/>
  <c r="O13" s="1"/>
  <c r="M14"/>
  <c r="N14"/>
  <c r="O14"/>
  <c r="M15"/>
  <c r="N15"/>
  <c r="O15" s="1"/>
  <c r="M16"/>
  <c r="N16"/>
  <c r="O16"/>
  <c r="G4" i="2"/>
  <c r="H4"/>
  <c r="I4"/>
  <c r="J4"/>
  <c r="L4"/>
  <c r="M4"/>
  <c r="N4"/>
  <c r="O4"/>
  <c r="P4"/>
  <c r="G5"/>
  <c r="G6" s="1"/>
  <c r="G7" s="1"/>
  <c r="H5"/>
  <c r="I5"/>
  <c r="I6" s="1"/>
  <c r="I7" s="1"/>
  <c r="J5"/>
  <c r="L5"/>
  <c r="L6" s="1"/>
  <c r="L7" s="1"/>
  <c r="M5"/>
  <c r="N5"/>
  <c r="N6" s="1"/>
  <c r="N7" s="1"/>
  <c r="O5"/>
  <c r="P5"/>
  <c r="P6" s="1"/>
  <c r="P7" s="1"/>
  <c r="H6"/>
  <c r="H7" s="1"/>
  <c r="J6"/>
  <c r="J7" s="1"/>
  <c r="M6"/>
  <c r="M7" s="1"/>
  <c r="O6"/>
  <c r="O7" s="1"/>
  <c r="G10"/>
  <c r="H10"/>
  <c r="I10"/>
  <c r="J10"/>
  <c r="K10"/>
  <c r="G11"/>
  <c r="G12" s="1"/>
  <c r="G13" s="1"/>
  <c r="H11"/>
  <c r="I11"/>
  <c r="I12" s="1"/>
  <c r="I13" s="1"/>
  <c r="J11"/>
  <c r="K11"/>
  <c r="K12" s="1"/>
  <c r="K13" s="1"/>
  <c r="H12"/>
  <c r="H13" s="1"/>
  <c r="J12"/>
  <c r="J13" s="1"/>
  <c r="G16"/>
  <c r="H16"/>
  <c r="I16"/>
  <c r="J16"/>
  <c r="K16"/>
  <c r="G17"/>
  <c r="G18" s="1"/>
  <c r="G19" s="1"/>
  <c r="H17"/>
  <c r="I17"/>
  <c r="I18" s="1"/>
  <c r="I19" s="1"/>
  <c r="J17"/>
  <c r="K17"/>
  <c r="K18" s="1"/>
  <c r="K19" s="1"/>
  <c r="H18"/>
  <c r="H19" s="1"/>
  <c r="J18"/>
  <c r="J19" s="1"/>
  <c r="G22"/>
  <c r="H22"/>
  <c r="I22"/>
  <c r="J22"/>
  <c r="K22"/>
  <c r="G23"/>
  <c r="G24" s="1"/>
  <c r="G25" s="1"/>
  <c r="H23"/>
  <c r="I23"/>
  <c r="I24" s="1"/>
  <c r="I25" s="1"/>
  <c r="J23"/>
  <c r="K23"/>
  <c r="K24" s="1"/>
  <c r="K25" s="1"/>
  <c r="H24"/>
  <c r="H25" s="1"/>
  <c r="J24"/>
  <c r="J25" s="1"/>
  <c r="G28"/>
  <c r="H28"/>
  <c r="I28"/>
  <c r="J28"/>
  <c r="K28"/>
  <c r="G29"/>
  <c r="G30" s="1"/>
  <c r="G31" s="1"/>
  <c r="H29"/>
  <c r="I29"/>
  <c r="I30" s="1"/>
  <c r="I31" s="1"/>
  <c r="J29"/>
  <c r="K29"/>
  <c r="K30" s="1"/>
  <c r="K31" s="1"/>
  <c r="H30"/>
  <c r="H31" s="1"/>
  <c r="J30"/>
  <c r="J31" s="1"/>
  <c r="G34"/>
  <c r="H34"/>
  <c r="I34"/>
  <c r="J34"/>
  <c r="K34"/>
  <c r="G35"/>
  <c r="G36" s="1"/>
  <c r="G37" s="1"/>
  <c r="H35"/>
  <c r="I35"/>
  <c r="I36" s="1"/>
  <c r="I37" s="1"/>
  <c r="J35"/>
  <c r="K35"/>
  <c r="K36" s="1"/>
  <c r="K37" s="1"/>
  <c r="H36"/>
  <c r="H37" s="1"/>
  <c r="J36"/>
  <c r="J37" s="1"/>
  <c r="G40"/>
  <c r="H40"/>
  <c r="I40"/>
  <c r="J40"/>
  <c r="K40"/>
  <c r="G41"/>
  <c r="G42" s="1"/>
  <c r="G43" s="1"/>
  <c r="H41"/>
  <c r="I41"/>
  <c r="I42" s="1"/>
  <c r="I43" s="1"/>
  <c r="J41"/>
  <c r="K41"/>
  <c r="K42" s="1"/>
  <c r="K43" s="1"/>
  <c r="H42"/>
  <c r="H43" s="1"/>
  <c r="J42"/>
  <c r="J43" s="1"/>
  <c r="G46"/>
  <c r="H46"/>
  <c r="I46"/>
  <c r="J46"/>
  <c r="K46"/>
  <c r="G47"/>
  <c r="G48" s="1"/>
  <c r="G49" s="1"/>
  <c r="H47"/>
  <c r="I47"/>
  <c r="I48" s="1"/>
  <c r="I49" s="1"/>
  <c r="J47"/>
  <c r="K47"/>
  <c r="K48" s="1"/>
  <c r="K49" s="1"/>
  <c r="H48"/>
  <c r="H49" s="1"/>
  <c r="J48"/>
  <c r="J49" s="1"/>
  <c r="G52"/>
  <c r="H52"/>
  <c r="I52"/>
  <c r="J52"/>
  <c r="K52"/>
  <c r="G53"/>
  <c r="G54" s="1"/>
  <c r="G55" s="1"/>
  <c r="H53"/>
  <c r="I53"/>
  <c r="I54" s="1"/>
  <c r="I55" s="1"/>
  <c r="J53"/>
  <c r="K53"/>
  <c r="K54" s="1"/>
  <c r="K55" s="1"/>
  <c r="H54"/>
  <c r="H55" s="1"/>
  <c r="J54"/>
  <c r="J55" s="1"/>
  <c r="G58"/>
  <c r="H58"/>
  <c r="I58"/>
  <c r="J58"/>
  <c r="K58"/>
  <c r="G59"/>
  <c r="G60" s="1"/>
  <c r="G61" s="1"/>
  <c r="H59"/>
  <c r="I59"/>
  <c r="I60" s="1"/>
  <c r="I61" s="1"/>
  <c r="J59"/>
  <c r="K59"/>
  <c r="K60" s="1"/>
  <c r="K61" s="1"/>
  <c r="H60"/>
  <c r="H61" s="1"/>
  <c r="J60"/>
  <c r="J61" s="1"/>
  <c r="G64"/>
  <c r="H64"/>
  <c r="I64"/>
  <c r="J64"/>
  <c r="K64"/>
  <c r="G65"/>
  <c r="G66" s="1"/>
  <c r="G67" s="1"/>
  <c r="H65"/>
  <c r="I65"/>
  <c r="I66" s="1"/>
  <c r="I67" s="1"/>
  <c r="J65"/>
  <c r="K65"/>
  <c r="K66" s="1"/>
  <c r="K67" s="1"/>
  <c r="H66"/>
  <c r="H67" s="1"/>
  <c r="J66"/>
  <c r="J67" s="1"/>
  <c r="G70"/>
  <c r="H70"/>
  <c r="I70"/>
  <c r="J70"/>
  <c r="K70"/>
  <c r="G71"/>
  <c r="G72" s="1"/>
  <c r="G73" s="1"/>
  <c r="H71"/>
  <c r="I71"/>
  <c r="I72" s="1"/>
  <c r="I73" s="1"/>
  <c r="J71"/>
  <c r="K71"/>
  <c r="K72" s="1"/>
  <c r="K73" s="1"/>
  <c r="H72"/>
  <c r="H73" s="1"/>
  <c r="J72"/>
  <c r="J73" s="1"/>
  <c r="Z5" i="4"/>
  <c r="AA5"/>
  <c r="AB5"/>
  <c r="Z6"/>
  <c r="AA6"/>
  <c r="AB6"/>
  <c r="Z7"/>
  <c r="AA7"/>
  <c r="AB7"/>
  <c r="Z8"/>
  <c r="AA8"/>
  <c r="AB8"/>
  <c r="Z9"/>
  <c r="AA9"/>
  <c r="AB9"/>
  <c r="Z10"/>
  <c r="AA10"/>
  <c r="AB10"/>
  <c r="Z11"/>
  <c r="AA11"/>
  <c r="AB11"/>
  <c r="Z12"/>
  <c r="AA12"/>
  <c r="AB12"/>
  <c r="Z13"/>
  <c r="AA13"/>
  <c r="AB13"/>
  <c r="L14"/>
  <c r="Z14"/>
  <c r="AA14"/>
  <c r="AB14"/>
  <c r="L15"/>
  <c r="Z15"/>
  <c r="AA15"/>
  <c r="AB15"/>
  <c r="L16"/>
  <c r="Z16"/>
  <c r="AA16"/>
  <c r="AB16"/>
  <c r="L17"/>
  <c r="L18"/>
  <c r="L19"/>
  <c r="L20"/>
  <c r="L21"/>
  <c r="L22"/>
  <c r="L23"/>
  <c r="L24"/>
  <c r="L25"/>
  <c r="B41"/>
  <c r="E1024" i="1" l="1"/>
  <c r="E1025"/>
  <c r="E1026" s="1"/>
  <c r="E1027" s="1"/>
  <c r="E956"/>
  <c r="E957"/>
  <c r="E958" s="1"/>
  <c r="E959" s="1"/>
  <c r="E1077"/>
  <c r="E1078"/>
  <c r="E1079" s="1"/>
  <c r="E1080" s="1"/>
  <c r="E1059"/>
  <c r="E1060"/>
  <c r="E1061" s="1"/>
  <c r="E1062" s="1"/>
  <c r="E1042"/>
  <c r="E1043"/>
  <c r="E1044" s="1"/>
  <c r="E1045" s="1"/>
  <c r="E990"/>
  <c r="E991"/>
  <c r="E992" s="1"/>
  <c r="E993" s="1"/>
  <c r="D846"/>
  <c r="E846" s="1"/>
  <c r="D848"/>
  <c r="E848" s="1"/>
  <c r="D850"/>
  <c r="E850" s="1"/>
  <c r="D852"/>
  <c r="E852" s="1"/>
  <c r="E737"/>
  <c r="E738"/>
  <c r="E739" s="1"/>
  <c r="E740" s="1"/>
  <c r="E651"/>
  <c r="E652"/>
  <c r="E653" s="1"/>
  <c r="E654" s="1"/>
  <c r="E582"/>
  <c r="E583"/>
  <c r="E584" s="1"/>
  <c r="E585" s="1"/>
  <c r="E513"/>
  <c r="E514"/>
  <c r="E515" s="1"/>
  <c r="E516" s="1"/>
  <c r="E463"/>
  <c r="E464"/>
  <c r="E465" s="1"/>
  <c r="E466" s="1"/>
  <c r="E394"/>
  <c r="E395"/>
  <c r="E396" s="1"/>
  <c r="E397" s="1"/>
  <c r="D1110"/>
  <c r="E1110" s="1"/>
  <c r="D1107"/>
  <c r="E1107" s="1"/>
  <c r="D1105"/>
  <c r="E1105" s="1"/>
  <c r="D1103"/>
  <c r="E1103" s="1"/>
  <c r="E1113" s="1"/>
  <c r="E1114" s="1"/>
  <c r="D1093"/>
  <c r="E1093" s="1"/>
  <c r="D1090"/>
  <c r="E1090" s="1"/>
  <c r="D1088"/>
  <c r="E1088" s="1"/>
  <c r="E1096" s="1"/>
  <c r="E1097" s="1"/>
  <c r="D1005"/>
  <c r="E1005" s="1"/>
  <c r="D1003"/>
  <c r="E1003" s="1"/>
  <c r="D1001"/>
  <c r="E1001" s="1"/>
  <c r="D999"/>
  <c r="E999" s="1"/>
  <c r="E1008" s="1"/>
  <c r="E1009" s="1"/>
  <c r="D971"/>
  <c r="E971" s="1"/>
  <c r="D968"/>
  <c r="E968" s="1"/>
  <c r="D966"/>
  <c r="E966" s="1"/>
  <c r="D964"/>
  <c r="E964" s="1"/>
  <c r="E974" s="1"/>
  <c r="E975" s="1"/>
  <c r="D936"/>
  <c r="E936" s="1"/>
  <c r="D934"/>
  <c r="E934" s="1"/>
  <c r="D932"/>
  <c r="E932" s="1"/>
  <c r="D930"/>
  <c r="E930" s="1"/>
  <c r="E939" s="1"/>
  <c r="E940" s="1"/>
  <c r="D920"/>
  <c r="E920" s="1"/>
  <c r="D918"/>
  <c r="E918" s="1"/>
  <c r="D915"/>
  <c r="E915" s="1"/>
  <c r="D913"/>
  <c r="E913" s="1"/>
  <c r="E923" s="1"/>
  <c r="E924" s="1"/>
  <c r="D887"/>
  <c r="E887" s="1"/>
  <c r="D885"/>
  <c r="E885" s="1"/>
  <c r="D883"/>
  <c r="E883" s="1"/>
  <c r="D881"/>
  <c r="E881" s="1"/>
  <c r="E891" s="1"/>
  <c r="E892" s="1"/>
  <c r="D853"/>
  <c r="E853" s="1"/>
  <c r="D851"/>
  <c r="E851" s="1"/>
  <c r="D849"/>
  <c r="E849" s="1"/>
  <c r="D847"/>
  <c r="E847" s="1"/>
  <c r="E360"/>
  <c r="E771"/>
  <c r="E772"/>
  <c r="E773" s="1"/>
  <c r="E774" s="1"/>
  <c r="E703"/>
  <c r="E704"/>
  <c r="E705" s="1"/>
  <c r="E706" s="1"/>
  <c r="E617"/>
  <c r="E618"/>
  <c r="E619" s="1"/>
  <c r="E620" s="1"/>
  <c r="E548"/>
  <c r="E549"/>
  <c r="E550" s="1"/>
  <c r="E551" s="1"/>
  <c r="E480"/>
  <c r="E481"/>
  <c r="E482" s="1"/>
  <c r="E483" s="1"/>
  <c r="D916"/>
  <c r="E916" s="1"/>
  <c r="D914"/>
  <c r="E914" s="1"/>
  <c r="D903"/>
  <c r="E903" s="1"/>
  <c r="D901"/>
  <c r="E901" s="1"/>
  <c r="D899"/>
  <c r="E899" s="1"/>
  <c r="D897"/>
  <c r="E897" s="1"/>
  <c r="E907" s="1"/>
  <c r="E908" s="1"/>
  <c r="D888"/>
  <c r="E888" s="1"/>
  <c r="D886"/>
  <c r="E886" s="1"/>
  <c r="D884"/>
  <c r="E884" s="1"/>
  <c r="D882"/>
  <c r="E882" s="1"/>
  <c r="D871"/>
  <c r="E871" s="1"/>
  <c r="D869"/>
  <c r="E869" s="1"/>
  <c r="D867"/>
  <c r="E867" s="1"/>
  <c r="D865"/>
  <c r="E865" s="1"/>
  <c r="E875" s="1"/>
  <c r="E876" s="1"/>
  <c r="D854"/>
  <c r="E854" s="1"/>
  <c r="E308"/>
  <c r="E309"/>
  <c r="E310" s="1"/>
  <c r="E239"/>
  <c r="E240"/>
  <c r="E241" s="1"/>
  <c r="E170"/>
  <c r="E171"/>
  <c r="E172" s="1"/>
  <c r="E102"/>
  <c r="E103"/>
  <c r="E104" s="1"/>
  <c r="D837"/>
  <c r="E837" s="1"/>
  <c r="D835"/>
  <c r="E835" s="1"/>
  <c r="D833"/>
  <c r="E833" s="1"/>
  <c r="D831"/>
  <c r="E831" s="1"/>
  <c r="E841" s="1"/>
  <c r="E842" s="1"/>
  <c r="D820"/>
  <c r="E820" s="1"/>
  <c r="D818"/>
  <c r="E818" s="1"/>
  <c r="D816"/>
  <c r="E816" s="1"/>
  <c r="D814"/>
  <c r="E814" s="1"/>
  <c r="E824" s="1"/>
  <c r="E825" s="1"/>
  <c r="D803"/>
  <c r="E803" s="1"/>
  <c r="D801"/>
  <c r="E801" s="1"/>
  <c r="D799"/>
  <c r="E799" s="1"/>
  <c r="D797"/>
  <c r="E797" s="1"/>
  <c r="E807" s="1"/>
  <c r="E808" s="1"/>
  <c r="D787"/>
  <c r="E787" s="1"/>
  <c r="D785"/>
  <c r="E785" s="1"/>
  <c r="D783"/>
  <c r="E783" s="1"/>
  <c r="D781"/>
  <c r="E781" s="1"/>
  <c r="E790" s="1"/>
  <c r="E791" s="1"/>
  <c r="D752"/>
  <c r="E752" s="1"/>
  <c r="D750"/>
  <c r="E750" s="1"/>
  <c r="D748"/>
  <c r="E748" s="1"/>
  <c r="D746"/>
  <c r="E746" s="1"/>
  <c r="E755" s="1"/>
  <c r="E756" s="1"/>
  <c r="D718"/>
  <c r="E718" s="1"/>
  <c r="D716"/>
  <c r="E716" s="1"/>
  <c r="D714"/>
  <c r="E714" s="1"/>
  <c r="D712"/>
  <c r="E712" s="1"/>
  <c r="E721" s="1"/>
  <c r="E722" s="1"/>
  <c r="D683"/>
  <c r="E683" s="1"/>
  <c r="D681"/>
  <c r="E681" s="1"/>
  <c r="D679"/>
  <c r="E679" s="1"/>
  <c r="D677"/>
  <c r="E677" s="1"/>
  <c r="E686" s="1"/>
  <c r="E687" s="1"/>
  <c r="D666"/>
  <c r="E666" s="1"/>
  <c r="D664"/>
  <c r="E664" s="1"/>
  <c r="D662"/>
  <c r="E662" s="1"/>
  <c r="D660"/>
  <c r="E660" s="1"/>
  <c r="E669" s="1"/>
  <c r="E670" s="1"/>
  <c r="D632"/>
  <c r="E632" s="1"/>
  <c r="D630"/>
  <c r="E630" s="1"/>
  <c r="D628"/>
  <c r="E628" s="1"/>
  <c r="D626"/>
  <c r="E626" s="1"/>
  <c r="E635" s="1"/>
  <c r="E636" s="1"/>
  <c r="D597"/>
  <c r="E597" s="1"/>
  <c r="D595"/>
  <c r="E595" s="1"/>
  <c r="D593"/>
  <c r="E593" s="1"/>
  <c r="D591"/>
  <c r="E591" s="1"/>
  <c r="E600" s="1"/>
  <c r="E601" s="1"/>
  <c r="D563"/>
  <c r="E563" s="1"/>
  <c r="D561"/>
  <c r="E561" s="1"/>
  <c r="D559"/>
  <c r="E559" s="1"/>
  <c r="D557"/>
  <c r="E557" s="1"/>
  <c r="E566" s="1"/>
  <c r="E567" s="1"/>
  <c r="D529"/>
  <c r="E529" s="1"/>
  <c r="D527"/>
  <c r="E527" s="1"/>
  <c r="D525"/>
  <c r="E525" s="1"/>
  <c r="D523"/>
  <c r="E523" s="1"/>
  <c r="E532" s="1"/>
  <c r="E533" s="1"/>
  <c r="D495"/>
  <c r="E495" s="1"/>
  <c r="D493"/>
  <c r="E493" s="1"/>
  <c r="D491"/>
  <c r="E491" s="1"/>
  <c r="D489"/>
  <c r="E489" s="1"/>
  <c r="E498" s="1"/>
  <c r="E499" s="1"/>
  <c r="D444"/>
  <c r="E444" s="1"/>
  <c r="D442"/>
  <c r="E442" s="1"/>
  <c r="D440"/>
  <c r="E440" s="1"/>
  <c r="D438"/>
  <c r="E438" s="1"/>
  <c r="E447" s="1"/>
  <c r="E448" s="1"/>
  <c r="D419"/>
  <c r="E419" s="1"/>
  <c r="E429" s="1"/>
  <c r="E430" s="1"/>
  <c r="D409"/>
  <c r="E409" s="1"/>
  <c r="D407"/>
  <c r="E407" s="1"/>
  <c r="D405"/>
  <c r="E405" s="1"/>
  <c r="D403"/>
  <c r="E403" s="1"/>
  <c r="E291"/>
  <c r="E292"/>
  <c r="E293" s="1"/>
  <c r="E294" s="1"/>
  <c r="E205"/>
  <c r="E206"/>
  <c r="E207" s="1"/>
  <c r="E208" s="1"/>
  <c r="E136"/>
  <c r="E137"/>
  <c r="E138" s="1"/>
  <c r="E139" s="1"/>
  <c r="D400"/>
  <c r="E400" s="1"/>
  <c r="D374"/>
  <c r="E374" s="1"/>
  <c r="D372"/>
  <c r="E372" s="1"/>
  <c r="D370"/>
  <c r="E370" s="1"/>
  <c r="D368"/>
  <c r="E368" s="1"/>
  <c r="D366"/>
  <c r="E366" s="1"/>
  <c r="E361"/>
  <c r="E362" s="1"/>
  <c r="E363" s="1"/>
  <c r="D340"/>
  <c r="E340" s="1"/>
  <c r="D338"/>
  <c r="E338" s="1"/>
  <c r="D336"/>
  <c r="E336" s="1"/>
  <c r="D334"/>
  <c r="E334" s="1"/>
  <c r="E342" s="1"/>
  <c r="D323"/>
  <c r="E323" s="1"/>
  <c r="D321"/>
  <c r="E321" s="1"/>
  <c r="D319"/>
  <c r="E319" s="1"/>
  <c r="E325" s="1"/>
  <c r="D272"/>
  <c r="E272" s="1"/>
  <c r="D270"/>
  <c r="E270" s="1"/>
  <c r="D268"/>
  <c r="E268" s="1"/>
  <c r="D266"/>
  <c r="E266" s="1"/>
  <c r="E275" s="1"/>
  <c r="E276" s="1"/>
  <c r="D254"/>
  <c r="E254" s="1"/>
  <c r="D252"/>
  <c r="E252" s="1"/>
  <c r="D250"/>
  <c r="E250" s="1"/>
  <c r="D248"/>
  <c r="E248" s="1"/>
  <c r="E257" s="1"/>
  <c r="E258" s="1"/>
  <c r="D220"/>
  <c r="E220" s="1"/>
  <c r="D218"/>
  <c r="E218" s="1"/>
  <c r="D216"/>
  <c r="E216" s="1"/>
  <c r="D214"/>
  <c r="E214" s="1"/>
  <c r="E222" s="1"/>
  <c r="D186"/>
  <c r="E186" s="1"/>
  <c r="D184"/>
  <c r="E184" s="1"/>
  <c r="D182"/>
  <c r="E182" s="1"/>
  <c r="D180"/>
  <c r="E180" s="1"/>
  <c r="E189" s="1"/>
  <c r="E190" s="1"/>
  <c r="D151"/>
  <c r="E151" s="1"/>
  <c r="D149"/>
  <c r="E149" s="1"/>
  <c r="D147"/>
  <c r="E147" s="1"/>
  <c r="D145"/>
  <c r="E145" s="1"/>
  <c r="E153" s="1"/>
  <c r="D117"/>
  <c r="E117" s="1"/>
  <c r="D115"/>
  <c r="E115" s="1"/>
  <c r="D113"/>
  <c r="E113" s="1"/>
  <c r="D111"/>
  <c r="E111" s="1"/>
  <c r="E120" s="1"/>
  <c r="E121" s="1"/>
  <c r="D82"/>
  <c r="E82" s="1"/>
  <c r="D81"/>
  <c r="D79"/>
  <c r="E79" s="1"/>
  <c r="D77"/>
  <c r="E77" s="1"/>
  <c r="E84" s="1"/>
  <c r="D76"/>
  <c r="D75"/>
  <c r="D65"/>
  <c r="E65" s="1"/>
  <c r="D64"/>
  <c r="D62"/>
  <c r="E62" s="1"/>
  <c r="D60"/>
  <c r="E60" s="1"/>
  <c r="E68" s="1"/>
  <c r="E69" s="1"/>
  <c r="D59"/>
  <c r="D58"/>
  <c r="D48"/>
  <c r="E48" s="1"/>
  <c r="D47"/>
  <c r="D45"/>
  <c r="E45" s="1"/>
  <c r="D43"/>
  <c r="E43" s="1"/>
  <c r="E50" s="1"/>
  <c r="D42"/>
  <c r="D41"/>
  <c r="D31"/>
  <c r="E31" s="1"/>
  <c r="D30"/>
  <c r="D28"/>
  <c r="E28" s="1"/>
  <c r="D26"/>
  <c r="E26" s="1"/>
  <c r="E34" s="1"/>
  <c r="E35" s="1"/>
  <c r="D25"/>
  <c r="D24"/>
  <c r="E411" l="1"/>
  <c r="E412"/>
  <c r="E413" s="1"/>
  <c r="E414" s="1"/>
  <c r="E857"/>
  <c r="E858"/>
  <c r="E859" s="1"/>
  <c r="E860" s="1"/>
  <c r="E33"/>
  <c r="E36" s="1"/>
  <c r="E67"/>
  <c r="E70" s="1"/>
  <c r="E119"/>
  <c r="E122" s="1"/>
  <c r="E188"/>
  <c r="E191" s="1"/>
  <c r="E256"/>
  <c r="E259" s="1"/>
  <c r="E274"/>
  <c r="E277" s="1"/>
  <c r="E51"/>
  <c r="E52" s="1"/>
  <c r="E53" s="1"/>
  <c r="E85"/>
  <c r="E86" s="1"/>
  <c r="E87" s="1"/>
  <c r="E105"/>
  <c r="E154"/>
  <c r="E155" s="1"/>
  <c r="E156" s="1"/>
  <c r="E173"/>
  <c r="E223"/>
  <c r="E224" s="1"/>
  <c r="E225" s="1"/>
  <c r="E242"/>
  <c r="E311"/>
  <c r="E326"/>
  <c r="E327" s="1"/>
  <c r="E328" s="1"/>
  <c r="E343"/>
  <c r="E344" s="1"/>
  <c r="E345" s="1"/>
  <c r="E446"/>
  <c r="E449" s="1"/>
  <c r="E531"/>
  <c r="E534" s="1"/>
  <c r="E599"/>
  <c r="E602" s="1"/>
  <c r="E668"/>
  <c r="E671" s="1"/>
  <c r="E685"/>
  <c r="E688" s="1"/>
  <c r="E754"/>
  <c r="E757" s="1"/>
  <c r="E428"/>
  <c r="E431" s="1"/>
  <c r="E497"/>
  <c r="E500" s="1"/>
  <c r="E565"/>
  <c r="E568" s="1"/>
  <c r="E634"/>
  <c r="E637" s="1"/>
  <c r="E720"/>
  <c r="E723" s="1"/>
  <c r="E789"/>
  <c r="E792" s="1"/>
  <c r="E806"/>
  <c r="E809" s="1"/>
  <c r="E823"/>
  <c r="E826" s="1"/>
  <c r="E840"/>
  <c r="E843" s="1"/>
  <c r="E874"/>
  <c r="E877" s="1"/>
  <c r="E906"/>
  <c r="E909" s="1"/>
  <c r="E973"/>
  <c r="E976" s="1"/>
  <c r="E1095"/>
  <c r="E1098" s="1"/>
  <c r="E890"/>
  <c r="E893" s="1"/>
  <c r="E922"/>
  <c r="E925" s="1"/>
  <c r="E938"/>
  <c r="E941" s="1"/>
  <c r="E1007"/>
  <c r="E1010" s="1"/>
  <c r="E1112"/>
  <c r="E1115" s="1"/>
  <c r="E377"/>
  <c r="E378"/>
  <c r="E379" s="1"/>
  <c r="E380" s="1"/>
</calcChain>
</file>

<file path=xl/sharedStrings.xml><?xml version="1.0" encoding="utf-8"?>
<sst xmlns="http://schemas.openxmlformats.org/spreadsheetml/2006/main" count="2049" uniqueCount="130">
  <si>
    <t>Excrecion de amonio de postlarvas de P. setiferus  sometidas a diferentes</t>
  </si>
  <si>
    <t>concentraciones de amonio nitrito a diferentes salinidades (25, 40, 50,65 º/ºº)</t>
  </si>
  <si>
    <t>Curva patron de amonio y nitrito</t>
  </si>
  <si>
    <t>Amonio</t>
  </si>
  <si>
    <t>Nitrito</t>
  </si>
  <si>
    <t>nm</t>
  </si>
  <si>
    <t>mg/l</t>
  </si>
  <si>
    <t>m/l</t>
  </si>
  <si>
    <t>Pendiente</t>
  </si>
  <si>
    <t>m</t>
  </si>
  <si>
    <t>Ordenada</t>
  </si>
  <si>
    <t>a</t>
  </si>
  <si>
    <t>coef</t>
  </si>
  <si>
    <t>r2</t>
  </si>
  <si>
    <t>mgO2/h/mg ps</t>
  </si>
  <si>
    <t>Salinidad 40º/ºº  Control</t>
  </si>
  <si>
    <t>Ayuno 1hr</t>
  </si>
  <si>
    <t>y=mx+b</t>
  </si>
  <si>
    <t>Corregido</t>
  </si>
  <si>
    <t>peso seco</t>
  </si>
  <si>
    <t>No. cámara</t>
  </si>
  <si>
    <t>mgNH4/anim/h</t>
  </si>
  <si>
    <t>mgNH4/mg/h</t>
  </si>
  <si>
    <t>mg</t>
  </si>
  <si>
    <t>raton</t>
  </si>
  <si>
    <t>Control</t>
  </si>
  <si>
    <r>
      <t>Alimentados 1h</t>
    </r>
    <r>
      <rPr>
        <sz val="10"/>
        <rFont val="Arial"/>
      </rPr>
      <t>r</t>
    </r>
  </si>
  <si>
    <t>nm.</t>
  </si>
  <si>
    <t>2hr.alimentados.</t>
  </si>
  <si>
    <t>Alimentados 3 hr</t>
  </si>
  <si>
    <t>Salinidad 40 º/ºº Mezcla baja B</t>
  </si>
  <si>
    <t>Contro</t>
  </si>
  <si>
    <t>Ayuno 2hr.</t>
  </si>
  <si>
    <t>Alimentados 1hr.</t>
  </si>
  <si>
    <t>Alimentados 2 hr.</t>
  </si>
  <si>
    <t>Alimentados 3hr</t>
  </si>
  <si>
    <t>Salinidad 40 º/ºº Mezcla alta C</t>
  </si>
  <si>
    <t>Salinidad 50º/ºº control</t>
  </si>
  <si>
    <t>Salinidad 50 º/ºº Mezcla baja B</t>
  </si>
  <si>
    <t>Salinidad 50 º/ºº Mezcla baja C</t>
  </si>
  <si>
    <t>Salinidad 25º/ºº Control</t>
  </si>
  <si>
    <t>Salinidad 25 º/ºº Mezcla bajaB</t>
  </si>
  <si>
    <t>Salinidad 25 º/ºº Mezcla Alta C</t>
  </si>
  <si>
    <t>Salinidad 65 º/ºº Control</t>
  </si>
  <si>
    <t>Salinidad 65 º/ºº Mezcla baja B</t>
  </si>
  <si>
    <t>Salinidad 65 º/ºº Mezcla Alta C</t>
  </si>
  <si>
    <t>Salinidad 40 º/ºº Control</t>
  </si>
  <si>
    <t>Promedios</t>
  </si>
  <si>
    <t>40 control</t>
  </si>
  <si>
    <t>Salinidad</t>
  </si>
  <si>
    <t>Mezcla</t>
  </si>
  <si>
    <t>Horas</t>
  </si>
  <si>
    <t>C</t>
  </si>
  <si>
    <t>40 bajas</t>
  </si>
  <si>
    <t>40 altas</t>
  </si>
  <si>
    <t>50 control</t>
  </si>
  <si>
    <t>50 bajas</t>
  </si>
  <si>
    <t>B</t>
  </si>
  <si>
    <t>50 altas</t>
  </si>
  <si>
    <t>25 control</t>
  </si>
  <si>
    <t>25 bajas</t>
  </si>
  <si>
    <t>25 altas</t>
  </si>
  <si>
    <t>65 control</t>
  </si>
  <si>
    <t>65 bajas</t>
  </si>
  <si>
    <t>65 altas</t>
  </si>
  <si>
    <t>A</t>
  </si>
  <si>
    <t>Excreción de amonio del 1 experimento</t>
  </si>
  <si>
    <t>Ayuno1</t>
  </si>
  <si>
    <t>Ayuno2</t>
  </si>
  <si>
    <t>Alimen 1</t>
  </si>
  <si>
    <t>Alimen 2</t>
  </si>
  <si>
    <t>Alimen 3</t>
  </si>
  <si>
    <t>40 control**</t>
  </si>
  <si>
    <t>Summary of all Effects; design: (vo2.sta)</t>
  </si>
  <si>
    <t>1-CONCEN, 2-SALIN</t>
  </si>
  <si>
    <t>df</t>
  </si>
  <si>
    <t>MS</t>
  </si>
  <si>
    <t/>
  </si>
  <si>
    <t>MAXIMO</t>
  </si>
  <si>
    <t>MINIMO</t>
  </si>
  <si>
    <t>PROMEDIO</t>
  </si>
  <si>
    <t>Effect</t>
  </si>
  <si>
    <t>Error</t>
  </si>
  <si>
    <t>F</t>
  </si>
  <si>
    <t>p-level</t>
  </si>
  <si>
    <t>1</t>
  </si>
  <si>
    <t>2</t>
  </si>
  <si>
    <t>12</t>
  </si>
  <si>
    <t>Means (vo2.sta)</t>
  </si>
  <si>
    <t>Standard Deviations (vo2.sta)</t>
  </si>
  <si>
    <t>1 Dependent Variable</t>
  </si>
  <si>
    <t>AMONIO</t>
  </si>
  <si>
    <t>Valid N</t>
  </si>
  <si>
    <t>ES</t>
  </si>
  <si>
    <t>All Groups</t>
  </si>
  <si>
    <t>Duncan test; AMONIO (vo2.sta)</t>
  </si>
  <si>
    <t>Probabilities for Post Hoc Tests</t>
  </si>
  <si>
    <t>INTERACTION: 1 x 2</t>
  </si>
  <si>
    <t>{1}</t>
  </si>
  <si>
    <t>{2}</t>
  </si>
  <si>
    <t>{3}</t>
  </si>
  <si>
    <t>{4}</t>
  </si>
  <si>
    <t>{5}</t>
  </si>
  <si>
    <t>{6}</t>
  </si>
  <si>
    <t>{7}</t>
  </si>
  <si>
    <t>{8}</t>
  </si>
  <si>
    <t>{9}</t>
  </si>
  <si>
    <t>{10}</t>
  </si>
  <si>
    <t>{11}</t>
  </si>
  <si>
    <t>{12}</t>
  </si>
  <si>
    <t>.1453035</t>
  </si>
  <si>
    <t>.4179884</t>
  </si>
  <si>
    <t>.1719453</t>
  </si>
  <si>
    <t>.3969247</t>
  </si>
  <si>
    <t>.1726565</t>
  </si>
  <si>
    <t>.4890075</t>
  </si>
  <si>
    <t>.4347353</t>
  </si>
  <si>
    <t>.3210451</t>
  </si>
  <si>
    <t>.2336591</t>
  </si>
  <si>
    <t>.1477351</t>
  </si>
  <si>
    <t>.2797755</t>
  </si>
  <si>
    <t>.3230681</t>
  </si>
  <si>
    <t>mg NH3/h/mg ps</t>
  </si>
  <si>
    <t xml:space="preserve"> </t>
  </si>
  <si>
    <t>amonio</t>
  </si>
  <si>
    <t>oxígeno</t>
  </si>
  <si>
    <t xml:space="preserve">Oxigeno </t>
  </si>
  <si>
    <t>ON</t>
  </si>
  <si>
    <t>SALINIDAD</t>
  </si>
  <si>
    <t>ug At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</si>
</sst>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b/>
      <sz val="10"/>
      <name val="Arial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</font>
    <font>
      <sz val="10"/>
      <color indexed="10"/>
      <name val="Arial"/>
    </font>
    <font>
      <sz val="8"/>
      <name val="Arial"/>
      <family val="2"/>
    </font>
    <font>
      <b/>
      <sz val="8"/>
      <color indexed="14"/>
      <name val="Arial"/>
      <family val="2"/>
    </font>
    <font>
      <sz val="8"/>
      <color indexed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1" fillId="0" borderId="0" xfId="0" applyFont="1"/>
    <xf numFmtId="20" fontId="0" fillId="0" borderId="0" xfId="0" applyNumberForma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2" borderId="0" xfId="0" applyFont="1" applyFill="1"/>
    <xf numFmtId="0" fontId="10" fillId="0" borderId="0" xfId="0" applyFont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7" fillId="7" borderId="0" xfId="0" applyFont="1" applyFill="1"/>
    <xf numFmtId="0" fontId="0" fillId="8" borderId="0" xfId="0" applyFill="1"/>
    <xf numFmtId="0" fontId="0" fillId="9" borderId="0" xfId="0" applyFill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750000000000001"/>
          <c:y val="0.10439560439560441"/>
          <c:w val="0.53749999999999998"/>
          <c:h val="0.64835164835164849"/>
        </c:manualLayout>
      </c:layout>
      <c:lineChart>
        <c:grouping val="standard"/>
        <c:ser>
          <c:idx val="0"/>
          <c:order val="0"/>
          <c:tx>
            <c:strRef>
              <c:f>Resultados!$A$6</c:f>
              <c:strCache>
                <c:ptCount val="1"/>
                <c:pt idx="0">
                  <c:v>40 control**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Resultados!$B$6:$F$6</c:f>
              <c:numCache>
                <c:formatCode>General</c:formatCode>
                <c:ptCount val="5"/>
                <c:pt idx="0">
                  <c:v>0.20376201125822804</c:v>
                </c:pt>
                <c:pt idx="1">
                  <c:v>0.15402859172004491</c:v>
                </c:pt>
                <c:pt idx="2">
                  <c:v>0.11452666202730348</c:v>
                </c:pt>
                <c:pt idx="3">
                  <c:v>7.7183361356058897E-2</c:v>
                </c:pt>
                <c:pt idx="4">
                  <c:v>0.10305258193652106</c:v>
                </c:pt>
              </c:numCache>
            </c:numRef>
          </c:val>
        </c:ser>
        <c:ser>
          <c:idx val="1"/>
          <c:order val="1"/>
          <c:tx>
            <c:strRef>
              <c:f>Resultados!$A$7</c:f>
              <c:strCache>
                <c:ptCount val="1"/>
                <c:pt idx="0">
                  <c:v>40 control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Resultados!$B$7:$F$7</c:f>
              <c:numCache>
                <c:formatCode>General</c:formatCode>
                <c:ptCount val="5"/>
                <c:pt idx="0">
                  <c:v>0.69342225304647231</c:v>
                </c:pt>
                <c:pt idx="2">
                  <c:v>0.29877595820108932</c:v>
                </c:pt>
                <c:pt idx="3">
                  <c:v>0.1987192538135906</c:v>
                </c:pt>
                <c:pt idx="4">
                  <c:v>0.30896124025262212</c:v>
                </c:pt>
              </c:numCache>
            </c:numRef>
          </c:val>
        </c:ser>
        <c:ser>
          <c:idx val="2"/>
          <c:order val="2"/>
          <c:tx>
            <c:strRef>
              <c:f>Resultados!$A$8</c:f>
              <c:strCache>
                <c:ptCount val="1"/>
                <c:pt idx="0">
                  <c:v>40 bajas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Resultados!$B$8:$F$8</c:f>
              <c:numCache>
                <c:formatCode>General</c:formatCode>
                <c:ptCount val="5"/>
                <c:pt idx="0">
                  <c:v>0.48900752995193197</c:v>
                </c:pt>
                <c:pt idx="1">
                  <c:v>0.18251158303035941</c:v>
                </c:pt>
                <c:pt idx="2">
                  <c:v>0.25852898432453986</c:v>
                </c:pt>
                <c:pt idx="3">
                  <c:v>0.26821445717769993</c:v>
                </c:pt>
                <c:pt idx="4">
                  <c:v>0.23053331811430705</c:v>
                </c:pt>
              </c:numCache>
            </c:numRef>
          </c:val>
        </c:ser>
        <c:ser>
          <c:idx val="3"/>
          <c:order val="3"/>
          <c:tx>
            <c:strRef>
              <c:f>Resultados!$A$9</c:f>
              <c:strCache>
                <c:ptCount val="1"/>
                <c:pt idx="0">
                  <c:v>40 altas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FF00FF"/>
                </a:solidFill>
                <a:prstDash val="solid"/>
              </a:ln>
            </c:spPr>
          </c:marker>
          <c:dPt>
            <c:idx val="1"/>
            <c:marker>
              <c:spPr>
                <a:noFill/>
                <a:ln>
                  <a:solidFill>
                    <a:srgbClr val="00FF00"/>
                  </a:solidFill>
                  <a:prstDash val="solid"/>
                </a:ln>
              </c:spPr>
            </c:marker>
            <c:spPr>
              <a:ln w="12700">
                <a:solidFill>
                  <a:srgbClr val="00FF00"/>
                </a:solidFill>
                <a:prstDash val="solid"/>
              </a:ln>
            </c:spPr>
          </c:dPt>
          <c:dPt>
            <c:idx val="2"/>
            <c:marker>
              <c:spPr>
                <a:noFill/>
                <a:ln>
                  <a:solidFill>
                    <a:srgbClr val="00FF00"/>
                  </a:solidFill>
                  <a:prstDash val="solid"/>
                </a:ln>
              </c:spPr>
            </c:marker>
            <c:spPr>
              <a:ln w="12700">
                <a:solidFill>
                  <a:srgbClr val="00FF00"/>
                </a:solidFill>
                <a:prstDash val="solid"/>
              </a:ln>
            </c:spPr>
          </c:dPt>
          <c:dPt>
            <c:idx val="3"/>
            <c:marker>
              <c:spPr>
                <a:noFill/>
                <a:ln>
                  <a:solidFill>
                    <a:srgbClr val="00FF00"/>
                  </a:solidFill>
                  <a:prstDash val="solid"/>
                </a:ln>
              </c:spPr>
            </c:marker>
            <c:spPr>
              <a:ln w="12700">
                <a:solidFill>
                  <a:srgbClr val="00FF00"/>
                </a:solidFill>
                <a:prstDash val="solid"/>
              </a:ln>
            </c:spPr>
          </c:dPt>
          <c:dPt>
            <c:idx val="4"/>
            <c:marker>
              <c:spPr>
                <a:noFill/>
                <a:ln>
                  <a:solidFill>
                    <a:srgbClr val="00FF00"/>
                  </a:solidFill>
                  <a:prstDash val="solid"/>
                </a:ln>
              </c:spPr>
            </c:marker>
            <c:spPr>
              <a:ln w="12700">
                <a:solidFill>
                  <a:srgbClr val="00FF00"/>
                </a:solidFill>
                <a:prstDash val="solid"/>
              </a:ln>
            </c:spPr>
          </c:dPt>
          <c:val>
            <c:numRef>
              <c:f>Resultados!$B$9:$F$9</c:f>
              <c:numCache>
                <c:formatCode>General</c:formatCode>
                <c:ptCount val="5"/>
                <c:pt idx="0">
                  <c:v>0.14773508566561061</c:v>
                </c:pt>
                <c:pt idx="1">
                  <c:v>0.13258738286925981</c:v>
                </c:pt>
                <c:pt idx="2">
                  <c:v>0.66546315647420295</c:v>
                </c:pt>
                <c:pt idx="3">
                  <c:v>0.37746364382372616</c:v>
                </c:pt>
                <c:pt idx="4">
                  <c:v>0.36826083346937588</c:v>
                </c:pt>
              </c:numCache>
            </c:numRef>
          </c:val>
        </c:ser>
        <c:marker val="1"/>
        <c:axId val="136082560"/>
        <c:axId val="136084480"/>
      </c:lineChart>
      <c:catAx>
        <c:axId val="1360825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0000000000000004"/>
              <c:y val="0.862637362637362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084480"/>
        <c:crosses val="autoZero"/>
        <c:lblAlgn val="ctr"/>
        <c:lblOffset val="100"/>
        <c:tickLblSkip val="1"/>
        <c:tickMarkSkip val="1"/>
      </c:catAx>
      <c:valAx>
        <c:axId val="13608448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mg/L NH4</a:t>
                </a:r>
              </a:p>
            </c:rich>
          </c:tx>
          <c:layout>
            <c:manualLayout>
              <c:xMode val="edge"/>
              <c:yMode val="edge"/>
              <c:x val="1.5625E-2"/>
              <c:y val="0.2802197802197802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08256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125000000000002"/>
          <c:y val="2.7472527472527479E-2"/>
          <c:w val="0.29687500000000006"/>
          <c:h val="0.3186813186813186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36520478701356"/>
          <c:y val="9.8958836664004859E-2"/>
          <c:w val="0.56289481038353262"/>
          <c:h val="0.66667005752592756"/>
        </c:manualLayout>
      </c:layout>
      <c:lineChart>
        <c:grouping val="standard"/>
        <c:ser>
          <c:idx val="0"/>
          <c:order val="0"/>
          <c:tx>
            <c:strRef>
              <c:f>Resultados!$A$10</c:f>
              <c:strCache>
                <c:ptCount val="1"/>
                <c:pt idx="0">
                  <c:v>25 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Resultados!$B$10:$F$10</c:f>
              <c:numCache>
                <c:formatCode>General</c:formatCode>
                <c:ptCount val="5"/>
                <c:pt idx="0">
                  <c:v>0.1453034760715988</c:v>
                </c:pt>
                <c:pt idx="1">
                  <c:v>6.5512597581004181E-2</c:v>
                </c:pt>
                <c:pt idx="2">
                  <c:v>0.19129457203710087</c:v>
                </c:pt>
                <c:pt idx="3">
                  <c:v>0.18326676639306755</c:v>
                </c:pt>
                <c:pt idx="4">
                  <c:v>0.12870586279305091</c:v>
                </c:pt>
              </c:numCache>
            </c:numRef>
          </c:val>
        </c:ser>
        <c:ser>
          <c:idx val="1"/>
          <c:order val="1"/>
          <c:tx>
            <c:strRef>
              <c:f>Resultados!$A$11</c:f>
              <c:strCache>
                <c:ptCount val="1"/>
                <c:pt idx="0">
                  <c:v>25 bajas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Resultados!$B$11:$F$11</c:f>
              <c:numCache>
                <c:formatCode>General</c:formatCode>
                <c:ptCount val="5"/>
                <c:pt idx="0">
                  <c:v>0.17265648733211328</c:v>
                </c:pt>
                <c:pt idx="1">
                  <c:v>0.11704886910622844</c:v>
                </c:pt>
                <c:pt idx="2">
                  <c:v>0.24518471010958315</c:v>
                </c:pt>
                <c:pt idx="3">
                  <c:v>0.27266293478272485</c:v>
                </c:pt>
                <c:pt idx="4">
                  <c:v>0.22493703224368858</c:v>
                </c:pt>
              </c:numCache>
            </c:numRef>
          </c:val>
        </c:ser>
        <c:ser>
          <c:idx val="2"/>
          <c:order val="2"/>
          <c:tx>
            <c:strRef>
              <c:f>Resultados!$A$12</c:f>
              <c:strCache>
                <c:ptCount val="1"/>
                <c:pt idx="0">
                  <c:v>25 altas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Resultados!$B$12:$F$12</c:f>
              <c:numCache>
                <c:formatCode>General</c:formatCode>
                <c:ptCount val="5"/>
                <c:pt idx="0">
                  <c:v>0.23365910915072954</c:v>
                </c:pt>
                <c:pt idx="1">
                  <c:v>0.41061616616588242</c:v>
                </c:pt>
                <c:pt idx="2">
                  <c:v>0.52868232932760761</c:v>
                </c:pt>
                <c:pt idx="3">
                  <c:v>0.40222910892789915</c:v>
                </c:pt>
                <c:pt idx="4">
                  <c:v>0.33953535452789491</c:v>
                </c:pt>
              </c:numCache>
            </c:numRef>
          </c:val>
        </c:ser>
        <c:marker val="1"/>
        <c:axId val="135668480"/>
        <c:axId val="135670016"/>
      </c:lineChart>
      <c:catAx>
        <c:axId val="1356684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1132171077078047"/>
              <c:y val="0.8697960906783586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5670016"/>
        <c:crosses val="autoZero"/>
        <c:lblAlgn val="ctr"/>
        <c:lblOffset val="100"/>
        <c:tickLblSkip val="1"/>
        <c:tickMarkSkip val="1"/>
      </c:catAx>
      <c:valAx>
        <c:axId val="135670016"/>
        <c:scaling>
          <c:orientation val="minMax"/>
          <c:max val="0.8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mg/L NH4</a:t>
                </a:r>
              </a:p>
            </c:rich>
          </c:tx>
          <c:layout>
            <c:manualLayout>
              <c:xMode val="edge"/>
              <c:yMode val="edge"/>
              <c:x val="1.5723318725796992E-2"/>
              <c:y val="0.2916681501675932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5668480"/>
        <c:crosses val="autoZero"/>
        <c:crossBetween val="midCat"/>
        <c:majorUnit val="0.2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440467891570524"/>
          <c:y val="2.6041799122106548E-2"/>
          <c:w val="0.27358574582886774"/>
          <c:h val="0.260417991221065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80126182965297"/>
          <c:y val="0.111731843575419"/>
          <c:w val="0.5488958990536279"/>
          <c:h val="0.6368715083798886"/>
        </c:manualLayout>
      </c:layout>
      <c:lineChart>
        <c:grouping val="standard"/>
        <c:ser>
          <c:idx val="0"/>
          <c:order val="0"/>
          <c:tx>
            <c:strRef>
              <c:f>Resultados!$A$13</c:f>
              <c:strCache>
                <c:ptCount val="1"/>
                <c:pt idx="0">
                  <c:v>50 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Resultados!$B$13:$F$13</c:f>
              <c:numCache>
                <c:formatCode>General</c:formatCode>
                <c:ptCount val="5"/>
                <c:pt idx="0">
                  <c:v>0.17194530591943094</c:v>
                </c:pt>
                <c:pt idx="1">
                  <c:v>0.18222382624038685</c:v>
                </c:pt>
                <c:pt idx="2">
                  <c:v>0.54639050794921151</c:v>
                </c:pt>
                <c:pt idx="3">
                  <c:v>0.36271793130807978</c:v>
                </c:pt>
                <c:pt idx="4">
                  <c:v>0.27802739419905881</c:v>
                </c:pt>
              </c:numCache>
            </c:numRef>
          </c:val>
        </c:ser>
        <c:ser>
          <c:idx val="1"/>
          <c:order val="1"/>
          <c:tx>
            <c:strRef>
              <c:f>Resultados!$A$14</c:f>
              <c:strCache>
                <c:ptCount val="1"/>
                <c:pt idx="0">
                  <c:v>50 bajas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Resultados!$B$14:$F$14</c:f>
              <c:numCache>
                <c:formatCode>General</c:formatCode>
                <c:ptCount val="5"/>
                <c:pt idx="0">
                  <c:v>0.42218199003938661</c:v>
                </c:pt>
                <c:pt idx="1">
                  <c:v>0.14581546857529015</c:v>
                </c:pt>
                <c:pt idx="2">
                  <c:v>0.21700468735131584</c:v>
                </c:pt>
                <c:pt idx="3">
                  <c:v>7.2325413958269552E-2</c:v>
                </c:pt>
                <c:pt idx="4">
                  <c:v>0.17205231816271163</c:v>
                </c:pt>
              </c:numCache>
            </c:numRef>
          </c:val>
        </c:ser>
        <c:ser>
          <c:idx val="2"/>
          <c:order val="2"/>
          <c:tx>
            <c:strRef>
              <c:f>Resultados!$A$15</c:f>
              <c:strCache>
                <c:ptCount val="1"/>
                <c:pt idx="0">
                  <c:v>50 altas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Resultados!$B$15:$F$15</c:f>
              <c:numCache>
                <c:formatCode>General</c:formatCode>
                <c:ptCount val="5"/>
                <c:pt idx="0">
                  <c:v>0.27683279859896853</c:v>
                </c:pt>
                <c:pt idx="1">
                  <c:v>0.23853528861119438</c:v>
                </c:pt>
                <c:pt idx="2">
                  <c:v>0.52245502976911884</c:v>
                </c:pt>
                <c:pt idx="3">
                  <c:v>0.66036391535483863</c:v>
                </c:pt>
                <c:pt idx="4">
                  <c:v>0.13698734605537596</c:v>
                </c:pt>
              </c:numCache>
            </c:numRef>
          </c:val>
        </c:ser>
        <c:marker val="1"/>
        <c:axId val="135695360"/>
        <c:axId val="135714304"/>
      </c:lineChart>
      <c:catAx>
        <c:axId val="1356953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05993690851735"/>
              <c:y val="0.8603351955307262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5714304"/>
        <c:crosses val="autoZero"/>
        <c:lblAlgn val="ctr"/>
        <c:lblOffset val="100"/>
        <c:tickLblSkip val="1"/>
        <c:tickMarkSkip val="1"/>
      </c:catAx>
      <c:valAx>
        <c:axId val="13571430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mg/L NH4</a:t>
                </a:r>
              </a:p>
            </c:rich>
          </c:tx>
          <c:layout>
            <c:manualLayout>
              <c:xMode val="edge"/>
              <c:yMode val="edge"/>
              <c:x val="1.577287066246057E-2"/>
              <c:y val="0.2793296089385475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569536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662460567823371"/>
          <c:y val="2.7932960893854754E-2"/>
          <c:w val="0.27444794952681389"/>
          <c:h val="0.2793296089385475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664616994336234"/>
          <c:y val="0.10471204188481677"/>
          <c:w val="0.56521824840208967"/>
          <c:h val="0.6596858638743458"/>
        </c:manualLayout>
      </c:layout>
      <c:lineChart>
        <c:grouping val="standard"/>
        <c:ser>
          <c:idx val="0"/>
          <c:order val="0"/>
          <c:tx>
            <c:strRef>
              <c:f>Resultados!$A$16</c:f>
              <c:strCache>
                <c:ptCount val="1"/>
                <c:pt idx="0">
                  <c:v>65 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Resultados!$B$16:$F$16</c:f>
              <c:numCache>
                <c:formatCode>General</c:formatCode>
                <c:ptCount val="5"/>
                <c:pt idx="0">
                  <c:v>0.39692467444774099</c:v>
                </c:pt>
                <c:pt idx="1">
                  <c:v>0.25910456974323515</c:v>
                </c:pt>
                <c:pt idx="2">
                  <c:v>0.5060055789933372</c:v>
                </c:pt>
                <c:pt idx="3">
                  <c:v>0.22099357796537322</c:v>
                </c:pt>
                <c:pt idx="4">
                  <c:v>0.18933190159791546</c:v>
                </c:pt>
              </c:numCache>
            </c:numRef>
          </c:val>
        </c:ser>
        <c:ser>
          <c:idx val="1"/>
          <c:order val="1"/>
          <c:tx>
            <c:strRef>
              <c:f>Resultados!$A$17</c:f>
              <c:strCache>
                <c:ptCount val="1"/>
                <c:pt idx="0">
                  <c:v>65 bajas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Resultados!$B$17:$F$17</c:f>
              <c:numCache>
                <c:formatCode>General</c:formatCode>
                <c:ptCount val="5"/>
                <c:pt idx="0">
                  <c:v>0.32104512144524405</c:v>
                </c:pt>
                <c:pt idx="1">
                  <c:v>0.2110073604777275</c:v>
                </c:pt>
                <c:pt idx="2">
                  <c:v>0.35987295505967243</c:v>
                </c:pt>
                <c:pt idx="3">
                  <c:v>7.9927136910029659E-2</c:v>
                </c:pt>
                <c:pt idx="4">
                  <c:v>9.6228509676070495E-2</c:v>
                </c:pt>
              </c:numCache>
            </c:numRef>
          </c:val>
        </c:ser>
        <c:ser>
          <c:idx val="2"/>
          <c:order val="2"/>
          <c:tx>
            <c:strRef>
              <c:f>Resultados!$A$18</c:f>
              <c:strCache>
                <c:ptCount val="1"/>
                <c:pt idx="0">
                  <c:v>65 altas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Resultados!$B$18:$F$18</c:f>
              <c:numCache>
                <c:formatCode>General</c:formatCode>
                <c:ptCount val="5"/>
                <c:pt idx="0">
                  <c:v>0.32306814277438906</c:v>
                </c:pt>
                <c:pt idx="1">
                  <c:v>0.35091318947239941</c:v>
                </c:pt>
                <c:pt idx="2">
                  <c:v>0.27809050742717395</c:v>
                </c:pt>
                <c:pt idx="3">
                  <c:v>0.30603128761189408</c:v>
                </c:pt>
                <c:pt idx="4">
                  <c:v>0.64635558564284112</c:v>
                </c:pt>
              </c:numCache>
            </c:numRef>
          </c:val>
        </c:ser>
        <c:marker val="1"/>
        <c:axId val="136190208"/>
        <c:axId val="136213248"/>
      </c:lineChart>
      <c:catAx>
        <c:axId val="1361902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1366507191544546"/>
              <c:y val="0.8691099476439793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213248"/>
        <c:crosses val="autoZero"/>
        <c:lblAlgn val="ctr"/>
        <c:lblOffset val="100"/>
        <c:tickLblSkip val="1"/>
        <c:tickMarkSkip val="1"/>
      </c:catAx>
      <c:valAx>
        <c:axId val="136213248"/>
        <c:scaling>
          <c:orientation val="minMax"/>
          <c:max val="0.8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mg/L NH4</a:t>
                </a:r>
              </a:p>
            </c:rich>
          </c:tx>
          <c:layout>
            <c:manualLayout>
              <c:xMode val="edge"/>
              <c:yMode val="edge"/>
              <c:x val="1.5527973857200264E-2"/>
              <c:y val="0.2931937172774869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190208"/>
        <c:crosses val="autoZero"/>
        <c:crossBetween val="midCat"/>
        <c:majorUnit val="0.2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1118120265977236"/>
          <c:y val="2.6178010471204199E-2"/>
          <c:w val="0.27018674511528462"/>
          <c:h val="0.256544502617801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Controles</a:t>
            </a:r>
          </a:p>
        </c:rich>
      </c:tx>
      <c:layout>
        <c:manualLayout>
          <c:xMode val="edge"/>
          <c:yMode val="edge"/>
          <c:x val="0.42144638403990037"/>
          <c:y val="4.000007812515258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2194513715710729"/>
          <c:y val="0.23200045312588505"/>
          <c:w val="0.60847880299251877"/>
          <c:h val="0.51600100781446834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std!$N$14:$N$17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std!$O$14:$O$17</c:f>
              <c:numCache>
                <c:formatCode>General</c:formatCode>
                <c:ptCount val="4"/>
                <c:pt idx="0">
                  <c:v>9.4239098544801232E-3</c:v>
                </c:pt>
                <c:pt idx="1">
                  <c:v>1.2518033012747764E-2</c:v>
                </c:pt>
                <c:pt idx="2">
                  <c:v>2.2381122987905729E-2</c:v>
                </c:pt>
                <c:pt idx="3">
                  <c:v>2.3693731633223979E-2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std!$N$14:$N$17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std!$P$14:$P$17</c:f>
              <c:numCache>
                <c:formatCode>General</c:formatCode>
                <c:ptCount val="4"/>
                <c:pt idx="0">
                  <c:v>7.7706205133711336E-3</c:v>
                </c:pt>
                <c:pt idx="1">
                  <c:v>2.0123142749071121E-3</c:v>
                </c:pt>
                <c:pt idx="2">
                  <c:v>1.941771300490738E-2</c:v>
                </c:pt>
                <c:pt idx="3">
                  <c:v>1.59987358178716E-2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std!$N$14:$N$17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std!$Q$14:$Q$17</c:f>
              <c:numCache>
                <c:formatCode>General</c:formatCode>
                <c:ptCount val="4"/>
                <c:pt idx="0">
                  <c:v>8.597265183925628E-3</c:v>
                </c:pt>
                <c:pt idx="1">
                  <c:v>7.2651736438274382E-3</c:v>
                </c:pt>
                <c:pt idx="2">
                  <c:v>2.0899417996406554E-2</c:v>
                </c:pt>
                <c:pt idx="3">
                  <c:v>1.984623372554779E-2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6125056"/>
        <c:axId val="136143616"/>
      </c:stockChart>
      <c:catAx>
        <c:axId val="1361250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1396508728179554"/>
              <c:y val="0.8560016718782654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143616"/>
        <c:crosses val="autoZero"/>
        <c:lblAlgn val="ctr"/>
        <c:lblOffset val="100"/>
        <c:tickLblSkip val="1"/>
        <c:tickMarkSkip val="1"/>
      </c:catAx>
      <c:valAx>
        <c:axId val="136143616"/>
        <c:scaling>
          <c:orientation val="minMax"/>
          <c:max val="3.0000000000000002E-2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 mg NH3/h/g ps</a:t>
                </a:r>
              </a:p>
            </c:rich>
          </c:tx>
          <c:layout>
            <c:manualLayout>
              <c:xMode val="edge"/>
              <c:yMode val="edge"/>
              <c:x val="3.9900249376558602E-2"/>
              <c:y val="0.2120004140633087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125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Amonio-Nitritos, Bajos</a:t>
            </a:r>
          </a:p>
        </c:rich>
      </c:tx>
      <c:layout>
        <c:manualLayout>
          <c:xMode val="edge"/>
          <c:yMode val="edge"/>
          <c:x val="0.32000039062547692"/>
          <c:y val="4.05407188763323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2250027160677685"/>
          <c:y val="0.25675788621677137"/>
          <c:w val="0.60750074157805367"/>
          <c:h val="0.45946148059843311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std!$N$18:$N$21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std!$O$18:$O$21</c:f>
              <c:numCache>
                <c:formatCode>General</c:formatCode>
                <c:ptCount val="4"/>
                <c:pt idx="0">
                  <c:v>2.2743360347822754E-2</c:v>
                </c:pt>
                <c:pt idx="1">
                  <c:v>1.159582263603837E-2</c:v>
                </c:pt>
                <c:pt idx="2">
                  <c:v>2.6746683071057004E-2</c:v>
                </c:pt>
                <c:pt idx="3">
                  <c:v>1.7841200282176339E-2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std!$N$18:$N$21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std!$P$18:$P$21</c:f>
              <c:numCache>
                <c:formatCode>General</c:formatCode>
                <c:ptCount val="4"/>
                <c:pt idx="0">
                  <c:v>2.0730169467851074E-2</c:v>
                </c:pt>
                <c:pt idx="1">
                  <c:v>5.6698265038427637E-3</c:v>
                </c:pt>
                <c:pt idx="2">
                  <c:v>2.2154070188601813E-2</c:v>
                </c:pt>
                <c:pt idx="3">
                  <c:v>1.4263312766949336E-2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std!$N$18:$N$21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std!$Q$18:$Q$21</c:f>
              <c:numCache>
                <c:formatCode>General</c:formatCode>
                <c:ptCount val="4"/>
                <c:pt idx="0">
                  <c:v>2.1736764907836915E-2</c:v>
                </c:pt>
                <c:pt idx="1">
                  <c:v>8.6328245699405677E-3</c:v>
                </c:pt>
                <c:pt idx="2">
                  <c:v>2.4450376629829407E-2</c:v>
                </c:pt>
                <c:pt idx="3">
                  <c:v>1.6052256524562835E-2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6173824"/>
        <c:axId val="136446336"/>
      </c:stockChart>
      <c:catAx>
        <c:axId val="1361738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2250051574769992"/>
              <c:y val="0.8378415234442017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446336"/>
        <c:crosses val="autoZero"/>
        <c:lblAlgn val="ctr"/>
        <c:lblOffset val="100"/>
        <c:tickLblSkip val="1"/>
        <c:tickMarkSkip val="1"/>
      </c:catAx>
      <c:valAx>
        <c:axId val="1364463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 mg NH3/h/g ps</a:t>
                </a:r>
              </a:p>
            </c:rich>
          </c:tx>
          <c:layout>
            <c:manualLayout>
              <c:xMode val="edge"/>
              <c:yMode val="edge"/>
              <c:x val="4.0000048828184614E-2"/>
              <c:y val="0.2207216916600315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173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Amonio-Nitritos, Altos</a:t>
            </a:r>
          </a:p>
        </c:rich>
      </c:tx>
      <c:layout>
        <c:manualLayout>
          <c:xMode val="edge"/>
          <c:yMode val="edge"/>
          <c:x val="0.3249374273573129"/>
          <c:y val="3.891050583657587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2418163592868864"/>
          <c:y val="0.22568093385214011"/>
          <c:w val="0.60453474857174472"/>
          <c:h val="0.5291828793774318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std!$N$22:$N$25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std!$O$22:$O$25</c:f>
              <c:numCache>
                <c:formatCode>General</c:formatCode>
                <c:ptCount val="4"/>
                <c:pt idx="0">
                  <c:v>1.5766804838878642E-2</c:v>
                </c:pt>
                <c:pt idx="1">
                  <c:v>1.3287538414200148E-2</c:v>
                </c:pt>
                <c:pt idx="2">
                  <c:v>9.3035440724979351E-3</c:v>
                </c:pt>
                <c:pt idx="3">
                  <c:v>1.9475555229961309E-2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std!$N$22:$N$25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std!$P$22:$P$25</c:f>
              <c:numCache>
                <c:formatCode>General</c:formatCode>
                <c:ptCount val="4"/>
                <c:pt idx="0">
                  <c:v>1.2210742210643758E-2</c:v>
                </c:pt>
                <c:pt idx="1">
                  <c:v>1.0078371937076253E-2</c:v>
                </c:pt>
                <c:pt idx="2">
                  <c:v>5.4699648338665053E-3</c:v>
                </c:pt>
                <c:pt idx="3">
                  <c:v>1.2831258963764277E-2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std!$N$22:$N$25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std!$Q$22:$Q$25</c:f>
              <c:numCache>
                <c:formatCode>General</c:formatCode>
                <c:ptCount val="4"/>
                <c:pt idx="0">
                  <c:v>1.3988773524761199E-2</c:v>
                </c:pt>
                <c:pt idx="1">
                  <c:v>1.1682955175638199E-2</c:v>
                </c:pt>
                <c:pt idx="2">
                  <c:v>7.3867544531822206E-3</c:v>
                </c:pt>
                <c:pt idx="3">
                  <c:v>1.6153407096862794E-2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6488832"/>
        <c:axId val="136503296"/>
      </c:stockChart>
      <c:catAx>
        <c:axId val="1364888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2317432400022137"/>
              <c:y val="0.859922178988326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503296"/>
        <c:crosses val="autoZero"/>
        <c:lblAlgn val="ctr"/>
        <c:lblOffset val="100"/>
        <c:tickLblSkip val="1"/>
        <c:tickMarkSkip val="1"/>
      </c:catAx>
      <c:valAx>
        <c:axId val="136503296"/>
        <c:scaling>
          <c:orientation val="minMax"/>
          <c:max val="3.0000000000000002E-2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 NH3/h/g ps</a:t>
                </a:r>
              </a:p>
            </c:rich>
          </c:tx>
          <c:layout>
            <c:manualLayout>
              <c:xMode val="edge"/>
              <c:yMode val="edge"/>
              <c:x val="4.030231657144967E-2"/>
              <c:y val="0.2140077821011673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488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Controles</a:t>
            </a:r>
          </a:p>
        </c:rich>
      </c:tx>
      <c:layout>
        <c:manualLayout>
          <c:xMode val="edge"/>
          <c:yMode val="edge"/>
          <c:x val="0.37549479583821466"/>
          <c:y val="4.705882352941177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38735252623310557"/>
          <c:y val="0.31764705882352934"/>
          <c:w val="0.44664117820756044"/>
          <c:h val="0.31176470588235305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std!$N$14:$N$17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std!$O$14:$O$17</c:f>
              <c:numCache>
                <c:formatCode>General</c:formatCode>
                <c:ptCount val="4"/>
                <c:pt idx="0">
                  <c:v>9.4239098544801232E-3</c:v>
                </c:pt>
                <c:pt idx="1">
                  <c:v>1.2518033012747764E-2</c:v>
                </c:pt>
                <c:pt idx="2">
                  <c:v>2.2381122987905729E-2</c:v>
                </c:pt>
                <c:pt idx="3">
                  <c:v>2.3693731633223979E-2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std!$N$14:$N$17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std!$P$14:$P$17</c:f>
              <c:numCache>
                <c:formatCode>General</c:formatCode>
                <c:ptCount val="4"/>
                <c:pt idx="0">
                  <c:v>7.7706205133711336E-3</c:v>
                </c:pt>
                <c:pt idx="1">
                  <c:v>2.0123142749071121E-3</c:v>
                </c:pt>
                <c:pt idx="2">
                  <c:v>1.941771300490738E-2</c:v>
                </c:pt>
                <c:pt idx="3">
                  <c:v>1.59987358178716E-2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std!$N$14:$N$17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std!$Q$14:$Q$17</c:f>
              <c:numCache>
                <c:formatCode>General</c:formatCode>
                <c:ptCount val="4"/>
                <c:pt idx="0">
                  <c:v>8.597265183925628E-3</c:v>
                </c:pt>
                <c:pt idx="1">
                  <c:v>7.2651736438274382E-3</c:v>
                </c:pt>
                <c:pt idx="2">
                  <c:v>2.0899417996406554E-2</c:v>
                </c:pt>
                <c:pt idx="3">
                  <c:v>1.984623372554779E-2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6722304"/>
        <c:axId val="136744960"/>
      </c:stockChart>
      <c:catAx>
        <c:axId val="1367223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3083087101437262"/>
              <c:y val="0.788235294117646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744960"/>
        <c:crosses val="autoZero"/>
        <c:lblAlgn val="ctr"/>
        <c:lblOffset val="100"/>
        <c:tickLblSkip val="1"/>
        <c:tickMarkSkip val="1"/>
      </c:catAx>
      <c:valAx>
        <c:axId val="136744960"/>
        <c:scaling>
          <c:orientation val="minMax"/>
          <c:max val="3.0000000000000002E-2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 mg NH3/h/g ps</a:t>
                </a:r>
              </a:p>
            </c:rich>
          </c:tx>
          <c:layout>
            <c:manualLayout>
              <c:xMode val="edge"/>
              <c:yMode val="edge"/>
              <c:x val="6.3241228772751915E-2"/>
              <c:y val="0.252941176470588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722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Amonio-Nitritos, Bajos</a:t>
            </a:r>
          </a:p>
        </c:rich>
      </c:tx>
      <c:layout>
        <c:manualLayout>
          <c:xMode val="edge"/>
          <c:yMode val="edge"/>
          <c:x val="0.20000081380539475"/>
          <c:y val="4.678389290874514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40833499485268093"/>
          <c:y val="0.31579127713402977"/>
          <c:w val="0.42500172933646385"/>
          <c:h val="0.31579127713402977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std!$N$18:$N$21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std!$O$18:$O$21</c:f>
              <c:numCache>
                <c:formatCode>General</c:formatCode>
                <c:ptCount val="4"/>
                <c:pt idx="0">
                  <c:v>2.2743360347822754E-2</c:v>
                </c:pt>
                <c:pt idx="1">
                  <c:v>1.159582263603837E-2</c:v>
                </c:pt>
                <c:pt idx="2">
                  <c:v>2.6746683071057004E-2</c:v>
                </c:pt>
                <c:pt idx="3">
                  <c:v>1.7841200282176339E-2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std!$N$18:$N$21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std!$P$18:$P$21</c:f>
              <c:numCache>
                <c:formatCode>General</c:formatCode>
                <c:ptCount val="4"/>
                <c:pt idx="0">
                  <c:v>2.0730169467851074E-2</c:v>
                </c:pt>
                <c:pt idx="1">
                  <c:v>5.6698265038427637E-3</c:v>
                </c:pt>
                <c:pt idx="2">
                  <c:v>2.2154070188601813E-2</c:v>
                </c:pt>
                <c:pt idx="3">
                  <c:v>1.4263312766949336E-2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std!$N$18:$N$21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std!$Q$18:$Q$21</c:f>
              <c:numCache>
                <c:formatCode>General</c:formatCode>
                <c:ptCount val="4"/>
                <c:pt idx="0">
                  <c:v>2.1736764907836915E-2</c:v>
                </c:pt>
                <c:pt idx="1">
                  <c:v>8.6328245699405677E-3</c:v>
                </c:pt>
                <c:pt idx="2">
                  <c:v>2.4450376629829407E-2</c:v>
                </c:pt>
                <c:pt idx="3">
                  <c:v>1.6052256524562835E-2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6582656"/>
        <c:axId val="136584576"/>
      </c:stockChart>
      <c:catAx>
        <c:axId val="1365826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5000183106213809"/>
              <c:y val="0.7894781928350743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584576"/>
        <c:crosses val="autoZero"/>
        <c:lblAlgn val="ctr"/>
        <c:lblOffset val="100"/>
        <c:tickLblSkip val="1"/>
        <c:tickMarkSkip val="1"/>
      </c:catAx>
      <c:valAx>
        <c:axId val="13658457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 mg NH3/h/g ps</a:t>
                </a:r>
              </a:p>
            </c:rich>
          </c:tx>
          <c:layout>
            <c:manualLayout>
              <c:xMode val="edge"/>
              <c:yMode val="edge"/>
              <c:x val="6.6666937935131607E-2"/>
              <c:y val="0.2573114109980983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582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Amonio-Nitritos, Altos</a:t>
            </a:r>
          </a:p>
        </c:rich>
      </c:tx>
      <c:layout>
        <c:manualLayout>
          <c:xMode val="edge"/>
          <c:yMode val="edge"/>
          <c:x val="0.20588277533066762"/>
          <c:y val="4.733741487557462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41176555066133519"/>
          <c:y val="0.31952755041012854"/>
          <c:w val="0.42016892924626054"/>
          <c:h val="0.30769319669123485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std!$N$22:$N$25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std!$O$22:$O$25</c:f>
              <c:numCache>
                <c:formatCode>General</c:formatCode>
                <c:ptCount val="4"/>
                <c:pt idx="0">
                  <c:v>1.5766804838878642E-2</c:v>
                </c:pt>
                <c:pt idx="1">
                  <c:v>1.3287538414200148E-2</c:v>
                </c:pt>
                <c:pt idx="2">
                  <c:v>9.3035440724979351E-3</c:v>
                </c:pt>
                <c:pt idx="3">
                  <c:v>1.9475555229961309E-2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std!$N$22:$N$25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std!$P$22:$P$25</c:f>
              <c:numCache>
                <c:formatCode>General</c:formatCode>
                <c:ptCount val="4"/>
                <c:pt idx="0">
                  <c:v>1.2210742210643758E-2</c:v>
                </c:pt>
                <c:pt idx="1">
                  <c:v>1.0078371937076253E-2</c:v>
                </c:pt>
                <c:pt idx="2">
                  <c:v>5.4699648338665053E-3</c:v>
                </c:pt>
                <c:pt idx="3">
                  <c:v>1.2831258963764277E-2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std!$N$22:$N$25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std!$Q$22:$Q$25</c:f>
              <c:numCache>
                <c:formatCode>General</c:formatCode>
                <c:ptCount val="4"/>
                <c:pt idx="0">
                  <c:v>1.3988773524761199E-2</c:v>
                </c:pt>
                <c:pt idx="1">
                  <c:v>1.1682955175638199E-2</c:v>
                </c:pt>
                <c:pt idx="2">
                  <c:v>7.3867544531822206E-3</c:v>
                </c:pt>
                <c:pt idx="3">
                  <c:v>1.6153407096862794E-2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6619136"/>
        <c:axId val="136621056"/>
      </c:stockChart>
      <c:catAx>
        <c:axId val="1366191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495807542934987"/>
              <c:y val="0.786984522306427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621056"/>
        <c:crosses val="autoZero"/>
        <c:lblAlgn val="ctr"/>
        <c:lblOffset val="100"/>
        <c:tickLblSkip val="1"/>
        <c:tickMarkSkip val="1"/>
      </c:catAx>
      <c:valAx>
        <c:axId val="136621056"/>
        <c:scaling>
          <c:orientation val="minMax"/>
          <c:max val="3.0000000000000002E-2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 NH3/h/g ps</a:t>
                </a:r>
              </a:p>
            </c:rich>
          </c:tx>
          <c:layout>
            <c:manualLayout>
              <c:xMode val="edge"/>
              <c:yMode val="edge"/>
              <c:x val="6.7227028679401682E-2"/>
              <c:y val="0.2544386049562134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6619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0</xdr:row>
      <xdr:rowOff>0</xdr:rowOff>
    </xdr:from>
    <xdr:to>
      <xdr:col>10</xdr:col>
      <xdr:colOff>142875</xdr:colOff>
      <xdr:row>10</xdr:row>
      <xdr:rowOff>114300</xdr:rowOff>
    </xdr:to>
    <xdr:graphicFrame macro="">
      <xdr:nvGraphicFramePr>
        <xdr:cNvPr id="1031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123825</xdr:colOff>
      <xdr:row>10</xdr:row>
      <xdr:rowOff>114300</xdr:rowOff>
    </xdr:from>
    <xdr:to>
      <xdr:col>10</xdr:col>
      <xdr:colOff>104775</xdr:colOff>
      <xdr:row>22</xdr:row>
      <xdr:rowOff>0</xdr:rowOff>
    </xdr:to>
    <xdr:graphicFrame macro="">
      <xdr:nvGraphicFramePr>
        <xdr:cNvPr id="1032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371475</xdr:colOff>
      <xdr:row>0</xdr:row>
      <xdr:rowOff>38100</xdr:rowOff>
    </xdr:from>
    <xdr:to>
      <xdr:col>14</xdr:col>
      <xdr:colOff>342900</xdr:colOff>
      <xdr:row>10</xdr:row>
      <xdr:rowOff>123825</xdr:rowOff>
    </xdr:to>
    <xdr:graphicFrame macro="">
      <xdr:nvGraphicFramePr>
        <xdr:cNvPr id="1033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352425</xdr:colOff>
      <xdr:row>10</xdr:row>
      <xdr:rowOff>114300</xdr:rowOff>
    </xdr:from>
    <xdr:to>
      <xdr:col>14</xdr:col>
      <xdr:colOff>371475</xdr:colOff>
      <xdr:row>21</xdr:row>
      <xdr:rowOff>152400</xdr:rowOff>
    </xdr:to>
    <xdr:graphicFrame macro="">
      <xdr:nvGraphicFramePr>
        <xdr:cNvPr id="1034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752475</xdr:colOff>
      <xdr:row>6</xdr:row>
      <xdr:rowOff>152400</xdr:rowOff>
    </xdr:from>
    <xdr:to>
      <xdr:col>23</xdr:col>
      <xdr:colOff>0</xdr:colOff>
      <xdr:row>21</xdr:row>
      <xdr:rowOff>104775</xdr:rowOff>
    </xdr:to>
    <xdr:graphicFrame macro="">
      <xdr:nvGraphicFramePr>
        <xdr:cNvPr id="205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0</xdr:colOff>
      <xdr:row>22</xdr:row>
      <xdr:rowOff>152400</xdr:rowOff>
    </xdr:from>
    <xdr:to>
      <xdr:col>23</xdr:col>
      <xdr:colOff>0</xdr:colOff>
      <xdr:row>36</xdr:row>
      <xdr:rowOff>0</xdr:rowOff>
    </xdr:to>
    <xdr:graphicFrame macro="">
      <xdr:nvGraphicFramePr>
        <xdr:cNvPr id="205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19050</xdr:colOff>
      <xdr:row>37</xdr:row>
      <xdr:rowOff>142875</xdr:rowOff>
    </xdr:from>
    <xdr:to>
      <xdr:col>22</xdr:col>
      <xdr:colOff>752475</xdr:colOff>
      <xdr:row>53</xdr:row>
      <xdr:rowOff>0</xdr:rowOff>
    </xdr:to>
    <xdr:graphicFrame macro="">
      <xdr:nvGraphicFramePr>
        <xdr:cNvPr id="20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2</xdr:row>
      <xdr:rowOff>0</xdr:rowOff>
    </xdr:from>
    <xdr:to>
      <xdr:col>5</xdr:col>
      <xdr:colOff>695325</xdr:colOff>
      <xdr:row>12</xdr:row>
      <xdr:rowOff>0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285750</xdr:colOff>
      <xdr:row>2</xdr:row>
      <xdr:rowOff>0</xdr:rowOff>
    </xdr:from>
    <xdr:to>
      <xdr:col>9</xdr:col>
      <xdr:colOff>285750</xdr:colOff>
      <xdr:row>12</xdr:row>
      <xdr:rowOff>9525</xdr:rowOff>
    </xdr:to>
    <xdr:graphicFrame macro="">
      <xdr:nvGraphicFramePr>
        <xdr:cNvPr id="307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428625</xdr:colOff>
      <xdr:row>12</xdr:row>
      <xdr:rowOff>152400</xdr:rowOff>
    </xdr:from>
    <xdr:to>
      <xdr:col>7</xdr:col>
      <xdr:colOff>409575</xdr:colOff>
      <xdr:row>22</xdr:row>
      <xdr:rowOff>142875</xdr:rowOff>
    </xdr:to>
    <xdr:graphicFrame macro="">
      <xdr:nvGraphicFramePr>
        <xdr:cNvPr id="307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C32" sqref="C32"/>
    </sheetView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38"/>
  <sheetViews>
    <sheetView workbookViewId="0"/>
  </sheetViews>
  <sheetFormatPr baseColWidth="10" defaultRowHeight="12.7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</row>
    <row r="5" spans="1:13">
      <c r="A5" t="s">
        <v>3</v>
      </c>
      <c r="F5" t="s">
        <v>4</v>
      </c>
    </row>
    <row r="6" spans="1:13">
      <c r="A6" t="s">
        <v>5</v>
      </c>
      <c r="B6" t="s">
        <v>6</v>
      </c>
      <c r="F6" t="s">
        <v>5</v>
      </c>
      <c r="G6" t="s">
        <v>7</v>
      </c>
    </row>
    <row r="7" spans="1:13">
      <c r="A7">
        <v>0.11600000000000001</v>
      </c>
      <c r="B7">
        <v>0.1</v>
      </c>
      <c r="F7">
        <v>9.6000000000000002E-2</v>
      </c>
      <c r="G7">
        <v>0.02</v>
      </c>
    </row>
    <row r="8" spans="1:13">
      <c r="A8">
        <v>0.252</v>
      </c>
      <c r="B8">
        <v>0.2</v>
      </c>
      <c r="F8">
        <v>0.20799999999999999</v>
      </c>
      <c r="G8">
        <v>0.05</v>
      </c>
    </row>
    <row r="9" spans="1:13">
      <c r="A9">
        <v>0.5</v>
      </c>
      <c r="B9">
        <v>0.4</v>
      </c>
      <c r="F9">
        <v>0.38200000000000001</v>
      </c>
      <c r="G9">
        <v>0.1</v>
      </c>
    </row>
    <row r="10" spans="1:13">
      <c r="A10">
        <v>0.74</v>
      </c>
      <c r="B10">
        <v>0.6</v>
      </c>
      <c r="F10">
        <v>0.55000000000000004</v>
      </c>
      <c r="G10">
        <v>0.15</v>
      </c>
    </row>
    <row r="11" spans="1:13">
      <c r="A11">
        <v>0.99</v>
      </c>
      <c r="B11">
        <v>0.8</v>
      </c>
      <c r="F11">
        <v>0.66</v>
      </c>
      <c r="G11">
        <v>0.2</v>
      </c>
    </row>
    <row r="12" spans="1:13">
      <c r="A12">
        <v>1.2150000000000001</v>
      </c>
      <c r="B12">
        <v>1</v>
      </c>
    </row>
    <row r="13" spans="1:13">
      <c r="A13" s="2" t="s">
        <v>8</v>
      </c>
      <c r="B13" s="2" t="s">
        <v>9</v>
      </c>
      <c r="C13" s="2">
        <f>SLOPE(B7:B12,A7:A12)</f>
        <v>0.81847611084212313</v>
      </c>
    </row>
    <row r="14" spans="1:13">
      <c r="A14" s="2" t="s">
        <v>10</v>
      </c>
      <c r="B14" s="2" t="s">
        <v>11</v>
      </c>
      <c r="C14" s="2">
        <f>INTERCEPT(B7:B12,A7:A12)</f>
        <v>-3.4749017735025145E-3</v>
      </c>
    </row>
    <row r="15" spans="1:13">
      <c r="A15" s="2" t="s">
        <v>12</v>
      </c>
      <c r="B15" s="2" t="s">
        <v>13</v>
      </c>
      <c r="C15" s="2">
        <f>CORREL(B7:B12,A7:A12)</f>
        <v>0.99979737115583489</v>
      </c>
      <c r="M15" s="6" t="s">
        <v>14</v>
      </c>
    </row>
    <row r="16" spans="1:13">
      <c r="G16" s="7"/>
      <c r="M16" t="e">
        <f>+K16/#REF!</f>
        <v>#REF!</v>
      </c>
    </row>
    <row r="17" spans="1:13">
      <c r="C17" s="2"/>
      <c r="G17" s="7"/>
      <c r="M17" t="e">
        <f>+K17/#REF!</f>
        <v>#REF!</v>
      </c>
    </row>
    <row r="18" spans="1:13">
      <c r="C18" s="2"/>
    </row>
    <row r="19" spans="1:13">
      <c r="A19" s="3" t="s">
        <v>15</v>
      </c>
    </row>
    <row r="20" spans="1:13">
      <c r="A20" s="2" t="s">
        <v>16</v>
      </c>
      <c r="C20" t="s">
        <v>17</v>
      </c>
      <c r="F20" t="s">
        <v>18</v>
      </c>
      <c r="G20" s="2" t="s">
        <v>19</v>
      </c>
    </row>
    <row r="21" spans="1:13">
      <c r="A21" t="s">
        <v>20</v>
      </c>
      <c r="B21" t="s">
        <v>5</v>
      </c>
      <c r="C21" s="2" t="s">
        <v>6</v>
      </c>
      <c r="D21" s="8" t="s">
        <v>21</v>
      </c>
      <c r="E21" t="s">
        <v>22</v>
      </c>
      <c r="F21" t="s">
        <v>22</v>
      </c>
      <c r="G21" s="5" t="s">
        <v>23</v>
      </c>
    </row>
    <row r="22" spans="1:13">
      <c r="A22">
        <v>1</v>
      </c>
      <c r="B22">
        <v>1.42</v>
      </c>
      <c r="C22">
        <f>+(B22*C$13)+C$14</f>
        <v>1.1587611756223122</v>
      </c>
      <c r="D22">
        <f>((C22-C$32)/1)*0.05</f>
        <v>1.902956957707936E-2</v>
      </c>
      <c r="E22">
        <f t="shared" ref="E22:E31" si="0">+D22/G22</f>
        <v>1.8475310269009086</v>
      </c>
      <c r="F22">
        <v>1.8475310269009071</v>
      </c>
      <c r="G22">
        <v>1.03E-2</v>
      </c>
    </row>
    <row r="23" spans="1:13">
      <c r="A23">
        <v>2</v>
      </c>
      <c r="B23">
        <v>1.115</v>
      </c>
      <c r="C23">
        <f t="shared" ref="C23:C32" si="1">+(B23*C$13)+C$14</f>
        <v>0.90912596181546479</v>
      </c>
      <c r="D23">
        <f t="shared" ref="D23:D31" si="2">((C23-C$32)/1)*0.05</f>
        <v>6.547808886736989E-3</v>
      </c>
      <c r="E23">
        <f t="shared" si="0"/>
        <v>0.51557550289267629</v>
      </c>
      <c r="F23">
        <v>0.5155755028926754</v>
      </c>
      <c r="G23">
        <v>1.2699999999999999E-2</v>
      </c>
    </row>
    <row r="24" spans="1:13">
      <c r="A24">
        <v>3</v>
      </c>
      <c r="B24">
        <v>1.17</v>
      </c>
      <c r="C24">
        <f t="shared" si="1"/>
        <v>0.95414214791178154</v>
      </c>
      <c r="D24">
        <f t="shared" si="2"/>
        <v>8.7986181915528268E-3</v>
      </c>
      <c r="G24" t="s">
        <v>24</v>
      </c>
    </row>
    <row r="25" spans="1:13">
      <c r="A25">
        <v>4</v>
      </c>
      <c r="B25">
        <v>1.165</v>
      </c>
      <c r="C25">
        <f t="shared" si="1"/>
        <v>0.95004976735757096</v>
      </c>
      <c r="D25">
        <f t="shared" si="2"/>
        <v>8.5939991638422971E-3</v>
      </c>
      <c r="G25" t="s">
        <v>24</v>
      </c>
    </row>
    <row r="26" spans="1:13">
      <c r="A26">
        <v>5</v>
      </c>
      <c r="B26">
        <v>1.1599999999999999</v>
      </c>
      <c r="C26">
        <f t="shared" si="1"/>
        <v>0.94595738680336028</v>
      </c>
      <c r="D26">
        <f t="shared" si="2"/>
        <v>8.3893801361317639E-3</v>
      </c>
      <c r="E26">
        <f t="shared" si="0"/>
        <v>0.49060702550478152</v>
      </c>
      <c r="F26">
        <v>0.4906070255047808</v>
      </c>
      <c r="G26">
        <v>1.7100000000000001E-2</v>
      </c>
    </row>
    <row r="27" spans="1:13">
      <c r="A27">
        <v>6</v>
      </c>
      <c r="B27">
        <v>1.2050000000000001</v>
      </c>
      <c r="C27">
        <f t="shared" si="1"/>
        <v>0.98278881179125588</v>
      </c>
      <c r="D27">
        <f t="shared" si="2"/>
        <v>1.0230951385526543E-2</v>
      </c>
      <c r="E27">
        <f t="shared" si="0"/>
        <v>0.60182066973685544</v>
      </c>
      <c r="F27">
        <v>0.60182066973685489</v>
      </c>
      <c r="G27">
        <v>1.7000000000000001E-2</v>
      </c>
    </row>
    <row r="28" spans="1:13">
      <c r="A28">
        <v>7</v>
      </c>
      <c r="B28">
        <v>1.155</v>
      </c>
      <c r="C28">
        <f t="shared" si="1"/>
        <v>0.94186500624914971</v>
      </c>
      <c r="D28">
        <f t="shared" si="2"/>
        <v>8.1847611084212343E-3</v>
      </c>
      <c r="E28">
        <f t="shared" si="0"/>
        <v>0.36868293281176728</v>
      </c>
      <c r="F28">
        <v>0.36868293281176684</v>
      </c>
      <c r="G28">
        <v>2.2200000000000001E-2</v>
      </c>
    </row>
    <row r="29" spans="1:13">
      <c r="A29">
        <v>8</v>
      </c>
      <c r="B29">
        <v>1.1100000000000001</v>
      </c>
      <c r="C29">
        <f t="shared" si="1"/>
        <v>0.90503358126125422</v>
      </c>
      <c r="D29">
        <f t="shared" si="2"/>
        <v>6.3431898590264602E-3</v>
      </c>
      <c r="E29">
        <f t="shared" si="0"/>
        <v>0.45308498993046142</v>
      </c>
      <c r="F29">
        <v>0.45308498993046104</v>
      </c>
      <c r="G29">
        <v>1.4E-2</v>
      </c>
    </row>
    <row r="30" spans="1:13">
      <c r="A30">
        <v>9</v>
      </c>
      <c r="B30">
        <v>1.095</v>
      </c>
      <c r="C30">
        <f t="shared" si="1"/>
        <v>0.89275643959862228</v>
      </c>
      <c r="D30">
        <f t="shared" si="2"/>
        <v>5.7293327758948633E-3</v>
      </c>
      <c r="G30" t="s">
        <v>24</v>
      </c>
    </row>
    <row r="31" spans="1:13">
      <c r="A31">
        <v>10</v>
      </c>
      <c r="B31">
        <v>1.1100000000000001</v>
      </c>
      <c r="C31">
        <f t="shared" si="1"/>
        <v>0.90503358126125422</v>
      </c>
      <c r="D31">
        <f t="shared" si="2"/>
        <v>6.3431898590264602E-3</v>
      </c>
      <c r="E31">
        <f t="shared" si="0"/>
        <v>0.57665362354786009</v>
      </c>
      <c r="F31">
        <v>0.57665362354785954</v>
      </c>
      <c r="G31">
        <v>1.0999999999999999E-2</v>
      </c>
    </row>
    <row r="32" spans="1:13">
      <c r="A32" t="s">
        <v>25</v>
      </c>
      <c r="B32">
        <v>0.95499999999999996</v>
      </c>
      <c r="C32">
        <f t="shared" si="1"/>
        <v>0.77816978408072501</v>
      </c>
    </row>
    <row r="33" spans="1:7">
      <c r="E33" s="2">
        <f t="shared" ref="E33:F33" si="3">+AVERAGE(E22:E31)</f>
        <v>0.69342225304647287</v>
      </c>
      <c r="F33" s="2">
        <f t="shared" si="3"/>
        <v>0.69342225304647231</v>
      </c>
    </row>
    <row r="34" spans="1:7">
      <c r="E34" s="2">
        <f t="shared" ref="E34:F34" si="4">+STDEV(E22:E31)</f>
        <v>0.51477728744238682</v>
      </c>
      <c r="F34" s="2">
        <f t="shared" si="4"/>
        <v>0.51477728744238638</v>
      </c>
    </row>
    <row r="35" spans="1:7">
      <c r="E35" s="2">
        <f>+E34/3.1</f>
        <v>0.16605718949754414</v>
      </c>
      <c r="F35" s="2">
        <f>+F34/2.65</f>
        <v>0.19425558016693825</v>
      </c>
    </row>
    <row r="36" spans="1:7">
      <c r="E36" s="2">
        <f t="shared" ref="E36:F36" si="5">+(E35/E33)*100</f>
        <v>23.947484922497154</v>
      </c>
      <c r="F36" s="2">
        <f t="shared" si="5"/>
        <v>28.014038965940063</v>
      </c>
    </row>
    <row r="37" spans="1:7">
      <c r="A37" s="2" t="s">
        <v>26</v>
      </c>
      <c r="G37" t="s">
        <v>19</v>
      </c>
    </row>
    <row r="38" spans="1:7">
      <c r="A38" t="s">
        <v>20</v>
      </c>
      <c r="B38" t="s">
        <v>27</v>
      </c>
      <c r="D38" s="8" t="s">
        <v>21</v>
      </c>
      <c r="E38" t="s">
        <v>22</v>
      </c>
      <c r="F38" t="s">
        <v>22</v>
      </c>
      <c r="G38" s="5" t="s">
        <v>23</v>
      </c>
    </row>
    <row r="39" spans="1:7">
      <c r="A39">
        <v>1</v>
      </c>
      <c r="B39">
        <v>0.55800000000000005</v>
      </c>
      <c r="C39">
        <f t="shared" ref="C39:C49" si="6">+(B39*C$13)+C$14</f>
        <v>0.45323476807640223</v>
      </c>
      <c r="D39">
        <f>(C39-C$49)*0.05</f>
        <v>6.7933517199896239E-3</v>
      </c>
      <c r="E39">
        <f t="shared" ref="E39:E40" si="7">+D39/G39</f>
        <v>0.65954871067860421</v>
      </c>
      <c r="F39">
        <v>0.65954871067860377</v>
      </c>
      <c r="G39">
        <v>1.03E-2</v>
      </c>
    </row>
    <row r="40" spans="1:7">
      <c r="A40">
        <v>2</v>
      </c>
      <c r="B40">
        <v>0.59699999999999998</v>
      </c>
      <c r="C40">
        <f t="shared" si="6"/>
        <v>0.48515533639924496</v>
      </c>
      <c r="D40">
        <f t="shared" ref="D40:D48" si="8">(C40-C$49)*0.05</f>
        <v>8.3893801361317605E-3</v>
      </c>
      <c r="E40">
        <f t="shared" si="7"/>
        <v>0.66058111308124101</v>
      </c>
      <c r="F40">
        <v>0.66058111308124057</v>
      </c>
      <c r="G40">
        <v>1.2699999999999999E-2</v>
      </c>
    </row>
    <row r="41" spans="1:7">
      <c r="A41">
        <v>3</v>
      </c>
      <c r="B41">
        <v>0.51</v>
      </c>
      <c r="C41">
        <f t="shared" si="6"/>
        <v>0.41394791475598031</v>
      </c>
      <c r="D41">
        <f t="shared" si="8"/>
        <v>4.829009053968528E-3</v>
      </c>
      <c r="G41" t="s">
        <v>24</v>
      </c>
    </row>
    <row r="42" spans="1:7">
      <c r="A42">
        <v>4</v>
      </c>
      <c r="B42">
        <v>0.39</v>
      </c>
      <c r="C42">
        <f t="shared" si="6"/>
        <v>0.3157307814549255</v>
      </c>
      <c r="D42">
        <f t="shared" si="8"/>
        <v>-8.1847611084212574E-5</v>
      </c>
      <c r="G42" t="s">
        <v>24</v>
      </c>
    </row>
    <row r="43" spans="1:7">
      <c r="A43">
        <v>5</v>
      </c>
      <c r="B43">
        <v>0.42199999999999999</v>
      </c>
      <c r="C43">
        <f t="shared" si="6"/>
        <v>0.34192201700187341</v>
      </c>
      <c r="D43">
        <f t="shared" si="8"/>
        <v>1.2277141662631831E-3</v>
      </c>
      <c r="E43">
        <f t="shared" ref="E43:E46" si="9">+D43/G43</f>
        <v>7.1796150073870357E-2</v>
      </c>
      <c r="F43">
        <v>7.1796150073870357E-2</v>
      </c>
      <c r="G43">
        <v>1.7100000000000001E-2</v>
      </c>
    </row>
    <row r="44" spans="1:7">
      <c r="A44">
        <v>6</v>
      </c>
      <c r="B44">
        <v>0.433</v>
      </c>
      <c r="C44">
        <f t="shared" si="6"/>
        <v>0.3509252542211368</v>
      </c>
      <c r="D44">
        <f t="shared" si="8"/>
        <v>1.6778760272263523E-3</v>
      </c>
      <c r="E44">
        <f t="shared" si="9"/>
        <v>9.869858983684425E-2</v>
      </c>
      <c r="F44">
        <v>9.869858983684425E-2</v>
      </c>
      <c r="G44">
        <v>1.7000000000000001E-2</v>
      </c>
    </row>
    <row r="45" spans="1:7">
      <c r="A45">
        <v>7</v>
      </c>
      <c r="B45">
        <v>0.47299999999999998</v>
      </c>
      <c r="C45">
        <f t="shared" si="6"/>
        <v>0.38366429865482171</v>
      </c>
      <c r="D45">
        <f t="shared" si="8"/>
        <v>3.314828248910598E-3</v>
      </c>
      <c r="E45">
        <f t="shared" si="9"/>
        <v>0.14931658778876566</v>
      </c>
      <c r="F45">
        <v>0.14931658778876555</v>
      </c>
      <c r="G45">
        <v>2.2200000000000001E-2</v>
      </c>
    </row>
    <row r="46" spans="1:7">
      <c r="A46">
        <v>8</v>
      </c>
      <c r="B46">
        <v>0.45100000000000001</v>
      </c>
      <c r="C46">
        <f t="shared" si="6"/>
        <v>0.365657824216295</v>
      </c>
      <c r="D46">
        <f t="shared" si="8"/>
        <v>2.4145045269842627E-3</v>
      </c>
      <c r="E46">
        <f t="shared" si="9"/>
        <v>0.17246460907030448</v>
      </c>
      <c r="F46">
        <v>0.17246460907030448</v>
      </c>
      <c r="G46">
        <v>1.4E-2</v>
      </c>
    </row>
    <row r="47" spans="1:7">
      <c r="A47">
        <v>9</v>
      </c>
      <c r="B47">
        <v>0.46700000000000003</v>
      </c>
      <c r="C47">
        <f t="shared" si="6"/>
        <v>0.37875344198976901</v>
      </c>
      <c r="D47">
        <f t="shared" si="8"/>
        <v>3.0692854156579631E-3</v>
      </c>
      <c r="G47" t="s">
        <v>24</v>
      </c>
    </row>
    <row r="48" spans="1:7">
      <c r="A48">
        <v>10</v>
      </c>
      <c r="B48">
        <v>0.46700000000000003</v>
      </c>
      <c r="C48">
        <f t="shared" si="6"/>
        <v>0.37875344198976901</v>
      </c>
      <c r="D48">
        <f t="shared" si="8"/>
        <v>3.0692854156579631E-3</v>
      </c>
      <c r="E48">
        <f>+D48/G48</f>
        <v>0.27902594687799664</v>
      </c>
      <c r="F48">
        <v>0.27902594687799642</v>
      </c>
      <c r="G48">
        <v>1.0999999999999999E-2</v>
      </c>
    </row>
    <row r="49" spans="1:7">
      <c r="A49" t="s">
        <v>25</v>
      </c>
      <c r="B49">
        <v>0.39200000000000002</v>
      </c>
      <c r="C49">
        <f t="shared" si="6"/>
        <v>0.31736773367660975</v>
      </c>
    </row>
    <row r="50" spans="1:7">
      <c r="E50" s="2">
        <f t="shared" ref="E50:F50" si="10">+AVERAGE(E39:E48)</f>
        <v>0.29877595820108954</v>
      </c>
      <c r="F50" s="2">
        <f t="shared" si="10"/>
        <v>0.29877595820108932</v>
      </c>
    </row>
    <row r="51" spans="1:7">
      <c r="E51" s="2">
        <f t="shared" ref="E51:F51" si="11">+STDEV(E39:E48)</f>
        <v>0.25537340599196856</v>
      </c>
      <c r="F51" s="2">
        <f t="shared" si="11"/>
        <v>0.25537340599196851</v>
      </c>
    </row>
    <row r="52" spans="1:7">
      <c r="E52" s="2">
        <f>+E51/3.1</f>
        <v>8.2378518061925338E-2</v>
      </c>
      <c r="F52" s="2">
        <f>+F51/2.65</f>
        <v>9.636732301583717E-2</v>
      </c>
    </row>
    <row r="53" spans="1:7">
      <c r="E53" s="2">
        <f t="shared" ref="E53:F53" si="12">+(E52/E50)*100</f>
        <v>27.572003637080105</v>
      </c>
      <c r="F53" s="2">
        <f t="shared" si="12"/>
        <v>32.254041990546554</v>
      </c>
    </row>
    <row r="54" spans="1:7">
      <c r="A54" s="2" t="s">
        <v>28</v>
      </c>
      <c r="B54" s="2"/>
      <c r="G54" t="s">
        <v>19</v>
      </c>
    </row>
    <row r="55" spans="1:7">
      <c r="A55" t="s">
        <v>20</v>
      </c>
      <c r="B55" t="s">
        <v>5</v>
      </c>
      <c r="D55" s="8" t="s">
        <v>21</v>
      </c>
      <c r="E55" t="s">
        <v>22</v>
      </c>
      <c r="F55" t="s">
        <v>22</v>
      </c>
      <c r="G55" s="5" t="s">
        <v>23</v>
      </c>
    </row>
    <row r="56" spans="1:7">
      <c r="A56">
        <v>1</v>
      </c>
      <c r="B56">
        <v>0.33100000000000002</v>
      </c>
      <c r="C56">
        <f t="shared" ref="C56:C66" si="13">+(B56*C$13)+C$14</f>
        <v>0.26744069091524025</v>
      </c>
      <c r="D56">
        <f>(C56-C$66)*0.05</f>
        <v>3.8059139154158735E-3</v>
      </c>
      <c r="E56">
        <f t="shared" ref="E56:E57" si="14">+D56/G56</f>
        <v>0.36950620538018186</v>
      </c>
      <c r="F56">
        <v>0.36950620538018164</v>
      </c>
      <c r="G56">
        <v>1.03E-2</v>
      </c>
    </row>
    <row r="57" spans="1:7">
      <c r="A57">
        <v>2</v>
      </c>
      <c r="B57">
        <v>0.23100000000000001</v>
      </c>
      <c r="C57">
        <f t="shared" si="13"/>
        <v>0.18559307983102794</v>
      </c>
      <c r="D57">
        <f t="shared" ref="D57:D65" si="15">(C57-C$66)*0.05</f>
        <v>-2.8646663879474261E-4</v>
      </c>
      <c r="E57">
        <f t="shared" si="14"/>
        <v>-2.2556428251554538E-2</v>
      </c>
      <c r="G57">
        <v>1.2699999999999999E-2</v>
      </c>
    </row>
    <row r="58" spans="1:7">
      <c r="A58">
        <v>3</v>
      </c>
      <c r="B58">
        <v>0.35499999999999998</v>
      </c>
      <c r="C58">
        <f t="shared" si="13"/>
        <v>0.28708411757545116</v>
      </c>
      <c r="D58">
        <f t="shared" si="15"/>
        <v>4.7880852484264193E-3</v>
      </c>
      <c r="G58" t="s">
        <v>24</v>
      </c>
    </row>
    <row r="59" spans="1:7">
      <c r="A59">
        <v>4</v>
      </c>
      <c r="B59">
        <v>0.247</v>
      </c>
      <c r="C59">
        <f t="shared" si="13"/>
        <v>0.19868869760450189</v>
      </c>
      <c r="D59">
        <f t="shared" si="15"/>
        <v>3.6831424987895521E-4</v>
      </c>
      <c r="G59" t="s">
        <v>24</v>
      </c>
    </row>
    <row r="60" spans="1:7">
      <c r="A60">
        <v>5</v>
      </c>
      <c r="B60">
        <v>0.29199999999999998</v>
      </c>
      <c r="C60">
        <f t="shared" si="13"/>
        <v>0.23552012259239744</v>
      </c>
      <c r="D60">
        <f t="shared" si="15"/>
        <v>2.2098854992737326E-3</v>
      </c>
      <c r="E60">
        <f t="shared" ref="E60:E65" si="16">+D60/G60</f>
        <v>0.12923307013296681</v>
      </c>
      <c r="F60">
        <v>0.12923307013296673</v>
      </c>
      <c r="G60">
        <v>1.7100000000000001E-2</v>
      </c>
    </row>
    <row r="61" spans="1:7">
      <c r="A61">
        <v>6</v>
      </c>
      <c r="B61">
        <v>0.30399999999999999</v>
      </c>
      <c r="C61">
        <f t="shared" si="13"/>
        <v>0.24534183592250292</v>
      </c>
      <c r="D61">
        <f t="shared" si="15"/>
        <v>2.7009711657790068E-3</v>
      </c>
      <c r="E61">
        <f t="shared" si="16"/>
        <v>0.15888065681052979</v>
      </c>
      <c r="F61">
        <v>0.15888065681052971</v>
      </c>
      <c r="G61">
        <v>1.7000000000000001E-2</v>
      </c>
    </row>
    <row r="62" spans="1:7">
      <c r="A62">
        <v>7</v>
      </c>
      <c r="B62">
        <v>0.26800000000000002</v>
      </c>
      <c r="C62">
        <f t="shared" si="13"/>
        <v>0.2158766959321865</v>
      </c>
      <c r="D62">
        <f t="shared" si="15"/>
        <v>1.2277141662631859E-3</v>
      </c>
      <c r="E62">
        <f t="shared" si="16"/>
        <v>5.5302439921765131E-2</v>
      </c>
      <c r="F62">
        <v>5.5302439921765062E-2</v>
      </c>
      <c r="G62">
        <v>2.2200000000000001E-2</v>
      </c>
    </row>
    <row r="63" spans="1:7">
      <c r="A63">
        <v>8</v>
      </c>
      <c r="B63">
        <v>0.30399999999999999</v>
      </c>
      <c r="C63">
        <f t="shared" si="13"/>
        <v>0.24534183592250292</v>
      </c>
      <c r="D63">
        <f t="shared" si="15"/>
        <v>2.7009711657790068E-3</v>
      </c>
      <c r="E63">
        <f t="shared" si="16"/>
        <v>0.19292651184135762</v>
      </c>
      <c r="F63">
        <v>0.19292651184135751</v>
      </c>
      <c r="G63">
        <v>1.4E-2</v>
      </c>
    </row>
    <row r="64" spans="1:7">
      <c r="A64">
        <v>9</v>
      </c>
      <c r="B64">
        <v>0.30399999999999999</v>
      </c>
      <c r="C64">
        <f t="shared" si="13"/>
        <v>0.24534183592250292</v>
      </c>
      <c r="D64">
        <f t="shared" si="15"/>
        <v>2.7009711657790068E-3</v>
      </c>
      <c r="G64" t="s">
        <v>24</v>
      </c>
    </row>
    <row r="65" spans="1:7">
      <c r="A65">
        <v>10</v>
      </c>
      <c r="B65">
        <v>0.315</v>
      </c>
      <c r="C65">
        <f t="shared" si="13"/>
        <v>0.2543450731417663</v>
      </c>
      <c r="D65">
        <f t="shared" si="15"/>
        <v>3.1511330267421757E-3</v>
      </c>
      <c r="E65">
        <f t="shared" si="16"/>
        <v>0.28646663879474327</v>
      </c>
      <c r="F65">
        <v>0.28646663879474304</v>
      </c>
      <c r="G65">
        <v>1.0999999999999999E-2</v>
      </c>
    </row>
    <row r="66" spans="1:7">
      <c r="A66" t="s">
        <v>25</v>
      </c>
      <c r="B66">
        <v>0.23799999999999999</v>
      </c>
      <c r="C66">
        <f t="shared" si="13"/>
        <v>0.19132241260692279</v>
      </c>
    </row>
    <row r="67" spans="1:7">
      <c r="E67" s="2">
        <f t="shared" ref="E67:F67" si="17">+AVERAGE(E56:E65)</f>
        <v>0.16710844208999856</v>
      </c>
      <c r="F67" s="2">
        <f t="shared" si="17"/>
        <v>0.1987192538135906</v>
      </c>
    </row>
    <row r="68" spans="1:7">
      <c r="E68" s="2">
        <f t="shared" ref="E68:F68" si="18">+STDEV(E56:E65)</f>
        <v>0.13282406398765087</v>
      </c>
      <c r="F68" s="2">
        <f t="shared" si="18"/>
        <v>0.11303554157569094</v>
      </c>
    </row>
    <row r="69" spans="1:7">
      <c r="E69" s="2">
        <f>+E68/3.1</f>
        <v>4.2846472254080926E-2</v>
      </c>
      <c r="F69" s="2">
        <f>+F68/2.45</f>
        <v>4.6136955745179974E-2</v>
      </c>
    </row>
    <row r="70" spans="1:7">
      <c r="E70" s="2">
        <f t="shared" ref="E70:F70" si="19">+(E69/E67)*100</f>
        <v>25.63992083117223</v>
      </c>
      <c r="F70" s="2">
        <f t="shared" si="19"/>
        <v>23.217154281617287</v>
      </c>
    </row>
    <row r="71" spans="1:7">
      <c r="A71" s="2" t="s">
        <v>29</v>
      </c>
      <c r="G71" t="s">
        <v>19</v>
      </c>
    </row>
    <row r="72" spans="1:7">
      <c r="A72" t="s">
        <v>20</v>
      </c>
      <c r="B72" t="s">
        <v>5</v>
      </c>
      <c r="E72" t="s">
        <v>22</v>
      </c>
      <c r="F72" t="s">
        <v>22</v>
      </c>
      <c r="G72" s="5" t="s">
        <v>23</v>
      </c>
    </row>
    <row r="73" spans="1:7">
      <c r="A73">
        <v>1</v>
      </c>
      <c r="B73">
        <v>0.47599999999999998</v>
      </c>
      <c r="C73">
        <f t="shared" ref="C73:C83" si="20">+(B73*C$13)+C$14</f>
        <v>0.38611972698734809</v>
      </c>
      <c r="D73">
        <f>(C73-C$83)*0.05</f>
        <v>1.0885732274200239E-2</v>
      </c>
      <c r="E73">
        <f t="shared" ref="E73:E74" si="21">+D73/G73</f>
        <v>1.0568672110874018</v>
      </c>
      <c r="F73">
        <v>1.0568672110874009</v>
      </c>
      <c r="G73">
        <v>1.03E-2</v>
      </c>
    </row>
    <row r="74" spans="1:7">
      <c r="A74">
        <v>2</v>
      </c>
      <c r="B74">
        <v>0.23799999999999999</v>
      </c>
      <c r="C74">
        <f t="shared" si="20"/>
        <v>0.19132241260692279</v>
      </c>
      <c r="D74">
        <f t="shared" ref="D74:D82" si="22">(C74-C$83)*0.05</f>
        <v>1.1458665551789733E-3</v>
      </c>
      <c r="E74">
        <f t="shared" si="21"/>
        <v>9.0225713006218372E-2</v>
      </c>
      <c r="F74">
        <v>9.0225713006218247E-2</v>
      </c>
      <c r="G74">
        <v>1.2699999999999999E-2</v>
      </c>
    </row>
    <row r="75" spans="1:7">
      <c r="A75">
        <v>3</v>
      </c>
      <c r="B75">
        <v>0.42699999999999999</v>
      </c>
      <c r="C75">
        <f t="shared" si="20"/>
        <v>0.34601439755608404</v>
      </c>
      <c r="D75">
        <f t="shared" si="22"/>
        <v>8.8804658026370355E-3</v>
      </c>
      <c r="G75" t="s">
        <v>24</v>
      </c>
    </row>
    <row r="76" spans="1:7">
      <c r="A76">
        <v>4</v>
      </c>
      <c r="C76">
        <f t="shared" si="20"/>
        <v>-3.4749017735025145E-3</v>
      </c>
      <c r="D76">
        <f t="shared" si="22"/>
        <v>-8.5939991638422919E-3</v>
      </c>
      <c r="G76" t="s">
        <v>24</v>
      </c>
    </row>
    <row r="77" spans="1:7">
      <c r="A77">
        <v>5</v>
      </c>
      <c r="B77">
        <v>9.7000000000000003E-2</v>
      </c>
      <c r="C77">
        <f t="shared" si="20"/>
        <v>7.5917280978183427E-2</v>
      </c>
      <c r="D77">
        <f t="shared" si="22"/>
        <v>-4.6243900262579948E-3</v>
      </c>
      <c r="E77">
        <f t="shared" ref="E77:E80" si="23">+D77/G77</f>
        <v>-0.27043216527824532</v>
      </c>
      <c r="G77">
        <v>1.7100000000000001E-2</v>
      </c>
    </row>
    <row r="78" spans="1:7">
      <c r="A78">
        <v>6</v>
      </c>
      <c r="B78">
        <v>0.20300000000000001</v>
      </c>
      <c r="C78">
        <f t="shared" si="20"/>
        <v>0.1626757487274485</v>
      </c>
      <c r="D78">
        <f t="shared" si="22"/>
        <v>-2.864666387947412E-4</v>
      </c>
      <c r="E78">
        <f t="shared" si="23"/>
        <v>-1.6850978752631834E-2</v>
      </c>
      <c r="G78">
        <v>1.7000000000000001E-2</v>
      </c>
    </row>
    <row r="79" spans="1:7">
      <c r="A79">
        <v>7</v>
      </c>
      <c r="B79">
        <v>0.24199999999999999</v>
      </c>
      <c r="C79">
        <f t="shared" si="20"/>
        <v>0.19459631705029129</v>
      </c>
      <c r="D79">
        <f t="shared" si="22"/>
        <v>1.3095617773473984E-3</v>
      </c>
      <c r="E79">
        <f t="shared" si="23"/>
        <v>5.8989269249882806E-2</v>
      </c>
      <c r="F79">
        <v>5.898926924988275E-2</v>
      </c>
      <c r="G79">
        <v>2.2200000000000001E-2</v>
      </c>
    </row>
    <row r="80" spans="1:7">
      <c r="A80">
        <v>8</v>
      </c>
      <c r="B80">
        <v>0.20200000000000001</v>
      </c>
      <c r="C80">
        <f t="shared" si="20"/>
        <v>0.16185727261660637</v>
      </c>
      <c r="D80">
        <f t="shared" si="22"/>
        <v>-3.2739044433684753E-4</v>
      </c>
      <c r="E80">
        <f t="shared" si="23"/>
        <v>-2.3385031738346253E-2</v>
      </c>
      <c r="G80">
        <v>1.4E-2</v>
      </c>
    </row>
    <row r="81" spans="1:7">
      <c r="A81">
        <v>9</v>
      </c>
      <c r="B81">
        <v>0.19700000000000001</v>
      </c>
      <c r="C81">
        <f t="shared" si="20"/>
        <v>0.15776489206239575</v>
      </c>
      <c r="D81">
        <f t="shared" si="22"/>
        <v>-5.320094720473789E-4</v>
      </c>
      <c r="G81" t="s">
        <v>24</v>
      </c>
    </row>
    <row r="82" spans="1:7">
      <c r="A82">
        <v>10</v>
      </c>
      <c r="B82">
        <v>0.218</v>
      </c>
      <c r="C82">
        <f t="shared" si="20"/>
        <v>0.17495289039008033</v>
      </c>
      <c r="D82">
        <f t="shared" si="22"/>
        <v>3.2739044433685029E-4</v>
      </c>
      <c r="E82">
        <f>+D82/G82</f>
        <v>2.9762767666986392E-2</v>
      </c>
      <c r="F82">
        <v>2.9762767666986392E-2</v>
      </c>
      <c r="G82">
        <v>1.0999999999999999E-2</v>
      </c>
    </row>
    <row r="83" spans="1:7">
      <c r="A83" t="s">
        <v>25</v>
      </c>
      <c r="B83">
        <v>0.21</v>
      </c>
      <c r="C83">
        <f t="shared" si="20"/>
        <v>0.16840508150334332</v>
      </c>
    </row>
    <row r="84" spans="1:7">
      <c r="E84" s="2">
        <f t="shared" ref="E84:F84" si="24">+AVERAGE(E73:E82)</f>
        <v>0.13216811217732369</v>
      </c>
      <c r="F84" s="2">
        <f t="shared" si="24"/>
        <v>0.30896124025262212</v>
      </c>
    </row>
    <row r="85" spans="1:7">
      <c r="E85" s="2">
        <f t="shared" ref="E85:F85" si="25">+STDEV(E73:E82)</f>
        <v>0.42449186082907003</v>
      </c>
      <c r="F85" s="2">
        <f t="shared" si="25"/>
        <v>0.49921483200162153</v>
      </c>
    </row>
    <row r="86" spans="1:7">
      <c r="E86" s="2">
        <f>+E85/3.1</f>
        <v>0.13693285833195806</v>
      </c>
      <c r="F86" s="2">
        <f>+F85/2</f>
        <v>0.24960741600081077</v>
      </c>
    </row>
    <row r="87" spans="1:7">
      <c r="E87" s="2">
        <f t="shared" ref="E87:F87" si="26">+(E86/E84)*100</f>
        <v>103.60506484971333</v>
      </c>
      <c r="F87" s="2">
        <f t="shared" si="26"/>
        <v>80.789232913720596</v>
      </c>
    </row>
    <row r="88" spans="1:7">
      <c r="A88" s="1" t="s">
        <v>30</v>
      </c>
    </row>
    <row r="89" spans="1:7">
      <c r="A89" s="4" t="s">
        <v>16</v>
      </c>
      <c r="G89" t="s">
        <v>19</v>
      </c>
    </row>
    <row r="90" spans="1:7">
      <c r="A90" t="s">
        <v>20</v>
      </c>
      <c r="B90" t="s">
        <v>5</v>
      </c>
      <c r="E90" t="s">
        <v>22</v>
      </c>
      <c r="F90" t="s">
        <v>22</v>
      </c>
      <c r="G90" s="5" t="s">
        <v>23</v>
      </c>
    </row>
    <row r="91" spans="1:7">
      <c r="A91">
        <v>1</v>
      </c>
      <c r="B91">
        <v>0.189</v>
      </c>
      <c r="C91">
        <f t="shared" ref="C91:C101" si="27">+(B91*C$13)+C$14</f>
        <v>0.15121708317565877</v>
      </c>
      <c r="D91">
        <f>(C91-C$101)*0.05</f>
        <v>6.2613422479422427E-3</v>
      </c>
      <c r="E91">
        <f t="shared" ref="E91:E100" si="28">+D91/G91</f>
        <v>0.39379510993347439</v>
      </c>
      <c r="F91">
        <v>0.393795109933474</v>
      </c>
      <c r="G91">
        <v>1.5900000000000001E-2</v>
      </c>
    </row>
    <row r="92" spans="1:7">
      <c r="A92">
        <v>2</v>
      </c>
      <c r="B92">
        <v>0.38700000000000001</v>
      </c>
      <c r="C92">
        <f t="shared" si="27"/>
        <v>0.31327535312239913</v>
      </c>
      <c r="D92">
        <f t="shared" ref="D92:D100" si="29">(C92-C$101)*0.05</f>
        <v>1.4364255745279261E-2</v>
      </c>
      <c r="E92">
        <f t="shared" si="28"/>
        <v>0.60608674030714182</v>
      </c>
      <c r="F92">
        <v>0.60608674030714138</v>
      </c>
      <c r="G92">
        <v>2.3699999999999999E-2</v>
      </c>
    </row>
    <row r="93" spans="1:7">
      <c r="A93">
        <v>3</v>
      </c>
      <c r="B93">
        <v>0.24299999999999999</v>
      </c>
      <c r="C93">
        <f t="shared" si="27"/>
        <v>0.19541479316113339</v>
      </c>
      <c r="D93">
        <f t="shared" si="29"/>
        <v>8.4712277472159727E-3</v>
      </c>
      <c r="E93">
        <f t="shared" si="28"/>
        <v>0.3245681129201522</v>
      </c>
      <c r="F93">
        <v>0.32456811292015197</v>
      </c>
      <c r="G93">
        <v>2.6100000000000002E-2</v>
      </c>
    </row>
    <row r="94" spans="1:7">
      <c r="A94">
        <v>4</v>
      </c>
      <c r="B94">
        <v>0.27800000000000002</v>
      </c>
      <c r="C94">
        <f t="shared" si="27"/>
        <v>0.22406145704060773</v>
      </c>
      <c r="D94">
        <f t="shared" si="29"/>
        <v>9.9035609411896909E-3</v>
      </c>
      <c r="E94">
        <f t="shared" si="28"/>
        <v>0.42322910005084147</v>
      </c>
      <c r="F94">
        <v>0.42322910005084113</v>
      </c>
      <c r="G94">
        <v>2.3400000000000001E-2</v>
      </c>
    </row>
    <row r="95" spans="1:7">
      <c r="A95">
        <v>5</v>
      </c>
      <c r="B95">
        <v>0.26400000000000001</v>
      </c>
      <c r="C95">
        <f t="shared" si="27"/>
        <v>0.212602791488818</v>
      </c>
      <c r="D95">
        <f t="shared" si="29"/>
        <v>9.3306276636002036E-3</v>
      </c>
      <c r="E95">
        <f t="shared" si="28"/>
        <v>0.62204184424001363</v>
      </c>
      <c r="F95">
        <v>0.62204184424001319</v>
      </c>
      <c r="G95">
        <v>1.4999999999999999E-2</v>
      </c>
    </row>
    <row r="96" spans="1:7">
      <c r="A96">
        <v>6</v>
      </c>
      <c r="B96">
        <v>0.32300000000000001</v>
      </c>
      <c r="C96">
        <f t="shared" si="27"/>
        <v>0.26089288202850325</v>
      </c>
      <c r="D96">
        <f t="shared" si="29"/>
        <v>1.1745132190584467E-2</v>
      </c>
      <c r="E96">
        <f t="shared" si="28"/>
        <v>0.31916120083109967</v>
      </c>
      <c r="F96">
        <v>0.31916120083109939</v>
      </c>
      <c r="G96">
        <v>3.6799999999999999E-2</v>
      </c>
    </row>
    <row r="97" spans="1:7">
      <c r="A97">
        <v>7</v>
      </c>
      <c r="B97">
        <v>0.40100000000000002</v>
      </c>
      <c r="C97">
        <f t="shared" si="27"/>
        <v>0.32473401867418888</v>
      </c>
      <c r="D97">
        <f t="shared" si="29"/>
        <v>1.493718902286875E-2</v>
      </c>
      <c r="E97">
        <f t="shared" si="28"/>
        <v>0.77394761776522014</v>
      </c>
      <c r="F97">
        <v>0.77394761776521948</v>
      </c>
      <c r="G97">
        <v>1.9300000000000001E-2</v>
      </c>
    </row>
    <row r="98" spans="1:7">
      <c r="A98">
        <v>8</v>
      </c>
      <c r="B98">
        <v>0.34</v>
      </c>
      <c r="C98">
        <f t="shared" si="27"/>
        <v>0.27480697591281938</v>
      </c>
      <c r="D98">
        <f t="shared" si="29"/>
        <v>1.2440836884800273E-2</v>
      </c>
      <c r="E98">
        <f t="shared" si="28"/>
        <v>0.7727227878757934</v>
      </c>
      <c r="F98">
        <v>0.77272278787579285</v>
      </c>
      <c r="G98">
        <v>1.61E-2</v>
      </c>
    </row>
    <row r="99" spans="1:7">
      <c r="A99">
        <v>9</v>
      </c>
      <c r="B99">
        <v>0.245</v>
      </c>
      <c r="C99">
        <f t="shared" si="27"/>
        <v>0.19705174538281764</v>
      </c>
      <c r="D99">
        <f t="shared" si="29"/>
        <v>8.5530753583001867E-3</v>
      </c>
      <c r="E99">
        <f t="shared" si="28"/>
        <v>0.30116462529226007</v>
      </c>
      <c r="F99">
        <v>0.30116462529225985</v>
      </c>
      <c r="G99">
        <v>2.8400000000000002E-2</v>
      </c>
    </row>
    <row r="100" spans="1:7">
      <c r="A100">
        <v>10</v>
      </c>
      <c r="B100">
        <v>0.251</v>
      </c>
      <c r="C100">
        <f t="shared" si="27"/>
        <v>0.20196260204787039</v>
      </c>
      <c r="D100">
        <f t="shared" si="29"/>
        <v>8.7986181915528233E-3</v>
      </c>
      <c r="E100">
        <f t="shared" si="28"/>
        <v>0.35335816030332629</v>
      </c>
      <c r="F100">
        <v>0.35335816030332601</v>
      </c>
      <c r="G100">
        <v>2.4899999999999999E-2</v>
      </c>
    </row>
    <row r="101" spans="1:7">
      <c r="A101" t="s">
        <v>31</v>
      </c>
      <c r="B101">
        <v>3.5999999999999997E-2</v>
      </c>
      <c r="C101">
        <f t="shared" si="27"/>
        <v>2.5990238216813916E-2</v>
      </c>
    </row>
    <row r="102" spans="1:7">
      <c r="E102" s="2">
        <f t="shared" ref="E102:F102" si="30">+AVERAGE(E91:E100)</f>
        <v>0.48900752995193225</v>
      </c>
      <c r="F102" s="2">
        <f t="shared" si="30"/>
        <v>0.48900752995193197</v>
      </c>
    </row>
    <row r="103" spans="1:7">
      <c r="E103" s="2">
        <f t="shared" ref="E103:F103" si="31">+STDEV(E91:E100)</f>
        <v>0.18739645554871451</v>
      </c>
      <c r="F103" s="2">
        <f t="shared" si="31"/>
        <v>0.18739645554871398</v>
      </c>
    </row>
    <row r="104" spans="1:7">
      <c r="E104" s="2">
        <f>+E103/3.1</f>
        <v>6.0450469531843389E-2</v>
      </c>
      <c r="F104" s="2">
        <f>+F103/3.16</f>
        <v>5.9302675806555051E-2</v>
      </c>
    </row>
    <row r="105" spans="1:7">
      <c r="E105" s="2">
        <f t="shared" ref="E105:F105" si="32">+(E104/E102)*100</f>
        <v>12.361868852568684</v>
      </c>
      <c r="F105" s="2">
        <f t="shared" si="32"/>
        <v>12.127149823722414</v>
      </c>
    </row>
    <row r="106" spans="1:7">
      <c r="A106" s="2" t="s">
        <v>32</v>
      </c>
      <c r="G106" t="s">
        <v>19</v>
      </c>
    </row>
    <row r="107" spans="1:7">
      <c r="A107" t="s">
        <v>20</v>
      </c>
      <c r="B107" t="s">
        <v>5</v>
      </c>
      <c r="E107" t="s">
        <v>22</v>
      </c>
      <c r="F107" t="s">
        <v>22</v>
      </c>
      <c r="G107" s="5" t="s">
        <v>23</v>
      </c>
    </row>
    <row r="108" spans="1:7">
      <c r="A108">
        <v>1</v>
      </c>
      <c r="B108">
        <v>0.105</v>
      </c>
      <c r="C108">
        <f t="shared" ref="C108:C118" si="33">+(B108*C$13)+C$14</f>
        <v>8.2465089864920404E-2</v>
      </c>
      <c r="D108">
        <f>(C108-C$118)*0.05</f>
        <v>1.4323331939737147E-3</v>
      </c>
      <c r="E108">
        <f t="shared" ref="E108:E117" si="34">+D108/G108</f>
        <v>9.0083848677592115E-2</v>
      </c>
      <c r="F108">
        <v>9.008384867759206E-2</v>
      </c>
      <c r="G108">
        <v>1.5900000000000001E-2</v>
      </c>
    </row>
    <row r="109" spans="1:7">
      <c r="A109">
        <v>2</v>
      </c>
      <c r="B109">
        <v>0.182</v>
      </c>
      <c r="C109">
        <f t="shared" si="33"/>
        <v>0.14548775039976389</v>
      </c>
      <c r="D109">
        <f t="shared" ref="D109:D117" si="35">(C109-C$118)*0.05</f>
        <v>4.5834662207158887E-3</v>
      </c>
      <c r="E109">
        <f t="shared" si="34"/>
        <v>0.19339519918632442</v>
      </c>
      <c r="F109">
        <v>0.19339519918632431</v>
      </c>
      <c r="G109">
        <v>2.3699999999999999E-2</v>
      </c>
    </row>
    <row r="110" spans="1:7">
      <c r="A110">
        <v>3</v>
      </c>
      <c r="B110">
        <v>0.159</v>
      </c>
      <c r="C110">
        <f t="shared" si="33"/>
        <v>0.12666279985039505</v>
      </c>
      <c r="D110">
        <f t="shared" si="35"/>
        <v>3.6422186932474469E-3</v>
      </c>
      <c r="E110">
        <f t="shared" si="34"/>
        <v>0.13954860893668378</v>
      </c>
      <c r="F110">
        <v>0.13954860893668372</v>
      </c>
      <c r="G110">
        <v>2.6100000000000002E-2</v>
      </c>
    </row>
    <row r="111" spans="1:7">
      <c r="A111">
        <v>4</v>
      </c>
      <c r="B111">
        <v>0.17799999999999999</v>
      </c>
      <c r="C111">
        <f t="shared" si="33"/>
        <v>0.14221384595639538</v>
      </c>
      <c r="D111">
        <f t="shared" si="35"/>
        <v>4.4197709985474634E-3</v>
      </c>
      <c r="E111">
        <f t="shared" si="34"/>
        <v>0.18887910250202836</v>
      </c>
      <c r="F111">
        <v>0.18887910250202825</v>
      </c>
      <c r="G111">
        <v>2.3400000000000001E-2</v>
      </c>
    </row>
    <row r="112" spans="1:7">
      <c r="A112">
        <v>5</v>
      </c>
      <c r="C112">
        <f t="shared" si="33"/>
        <v>-3.4749017735025145E-3</v>
      </c>
      <c r="D112">
        <f t="shared" si="35"/>
        <v>-2.8646663879474312E-3</v>
      </c>
      <c r="E112">
        <f t="shared" si="34"/>
        <v>-0.19097775919649543</v>
      </c>
      <c r="G112">
        <v>1.4999999999999999E-2</v>
      </c>
    </row>
    <row r="113" spans="1:7">
      <c r="A113">
        <v>6</v>
      </c>
      <c r="B113">
        <v>0.192</v>
      </c>
      <c r="C113">
        <f t="shared" si="33"/>
        <v>0.15367251150818512</v>
      </c>
      <c r="D113">
        <f t="shared" si="35"/>
        <v>4.9927042761369507E-3</v>
      </c>
      <c r="E113">
        <f t="shared" si="34"/>
        <v>0.13567131185154757</v>
      </c>
      <c r="F113">
        <v>0.13567131185154749</v>
      </c>
      <c r="G113">
        <v>3.6799999999999999E-2</v>
      </c>
    </row>
    <row r="114" spans="1:7">
      <c r="A114">
        <v>7</v>
      </c>
      <c r="B114">
        <v>0.17299999999999999</v>
      </c>
      <c r="C114">
        <f t="shared" si="33"/>
        <v>0.13812146540218478</v>
      </c>
      <c r="D114">
        <f t="shared" si="35"/>
        <v>4.2151519708369337E-3</v>
      </c>
      <c r="E114">
        <f t="shared" si="34"/>
        <v>0.21840165652004837</v>
      </c>
      <c r="F114">
        <v>0.21840165652004823</v>
      </c>
      <c r="G114">
        <v>1.9300000000000001E-2</v>
      </c>
    </row>
    <row r="115" spans="1:7">
      <c r="A115">
        <v>8</v>
      </c>
      <c r="B115">
        <v>0.223</v>
      </c>
      <c r="C115">
        <f t="shared" si="33"/>
        <v>0.17904527094429096</v>
      </c>
      <c r="D115">
        <f t="shared" si="35"/>
        <v>6.2613422479422427E-3</v>
      </c>
      <c r="E115">
        <f t="shared" si="34"/>
        <v>0.38890324521380393</v>
      </c>
      <c r="F115">
        <v>0.38890324521380354</v>
      </c>
      <c r="G115">
        <v>1.61E-2</v>
      </c>
    </row>
    <row r="116" spans="1:7">
      <c r="A116">
        <v>9</v>
      </c>
      <c r="B116">
        <v>0.248</v>
      </c>
      <c r="C116">
        <f t="shared" si="33"/>
        <v>0.19950717371534402</v>
      </c>
      <c r="D116">
        <f t="shared" si="35"/>
        <v>7.2844373864948955E-3</v>
      </c>
      <c r="E116">
        <f t="shared" si="34"/>
        <v>0.25649427417235549</v>
      </c>
      <c r="F116">
        <v>0.25649427417235526</v>
      </c>
      <c r="G116">
        <v>2.8400000000000002E-2</v>
      </c>
    </row>
    <row r="117" spans="1:7">
      <c r="A117">
        <v>10</v>
      </c>
      <c r="B117">
        <v>8.8999999999999996E-2</v>
      </c>
      <c r="C117">
        <f t="shared" si="33"/>
        <v>6.9369472091446435E-2</v>
      </c>
      <c r="D117">
        <f t="shared" si="35"/>
        <v>7.7755230530001632E-4</v>
      </c>
      <c r="E117">
        <f t="shared" si="34"/>
        <v>3.1227000212852064E-2</v>
      </c>
      <c r="F117">
        <v>3.122700021285205E-2</v>
      </c>
      <c r="G117">
        <v>2.4899999999999999E-2</v>
      </c>
    </row>
    <row r="118" spans="1:7">
      <c r="A118" t="s">
        <v>25</v>
      </c>
      <c r="B118">
        <v>7.0000000000000007E-2</v>
      </c>
      <c r="C118">
        <f t="shared" si="33"/>
        <v>5.381842598544611E-2</v>
      </c>
    </row>
    <row r="119" spans="1:7">
      <c r="E119" s="2">
        <f t="shared" ref="E119:F119" si="36">+AVERAGE(E108:E117)</f>
        <v>0.14516264880767407</v>
      </c>
      <c r="F119" s="2">
        <f t="shared" si="36"/>
        <v>0.18251158303035941</v>
      </c>
    </row>
    <row r="120" spans="1:7">
      <c r="E120" s="2">
        <f t="shared" ref="E120:F120" si="37">+STDEV(E108:E117)</f>
        <v>0.15294612402617833</v>
      </c>
      <c r="F120" s="2">
        <f t="shared" si="37"/>
        <v>0.10307023807235539</v>
      </c>
    </row>
    <row r="121" spans="1:7">
      <c r="E121" s="2">
        <f>+E120/3.1</f>
        <v>4.9337459363283327E-2</v>
      </c>
      <c r="F121" s="2">
        <f>+F120/3</f>
        <v>3.4356746024118465E-2</v>
      </c>
    </row>
    <row r="122" spans="1:7">
      <c r="E122" s="2">
        <f t="shared" ref="E122:F122" si="38">+(E121/E119)*100</f>
        <v>33.987709488995691</v>
      </c>
      <c r="F122" s="2">
        <f t="shared" si="38"/>
        <v>18.824419499119397</v>
      </c>
    </row>
    <row r="123" spans="1:7">
      <c r="A123" s="2" t="s">
        <v>33</v>
      </c>
      <c r="G123" t="s">
        <v>19</v>
      </c>
    </row>
    <row r="124" spans="1:7">
      <c r="A124" t="s">
        <v>20</v>
      </c>
      <c r="B124" t="s">
        <v>5</v>
      </c>
      <c r="E124" t="s">
        <v>22</v>
      </c>
      <c r="F124" t="s">
        <v>22</v>
      </c>
      <c r="G124" s="5" t="s">
        <v>23</v>
      </c>
    </row>
    <row r="125" spans="1:7">
      <c r="A125">
        <v>1</v>
      </c>
      <c r="B125">
        <v>0.20100000000000001</v>
      </c>
      <c r="C125">
        <f t="shared" ref="C125:C134" si="39">+(B125*C$13)+C$14</f>
        <v>0.16103879650576425</v>
      </c>
      <c r="D125">
        <f>(C125-C$135)*0.05</f>
        <v>2.0461902771053086E-3</v>
      </c>
      <c r="E125">
        <f t="shared" ref="E125:E134" si="40">+D125/G125</f>
        <v>0.12869121239656028</v>
      </c>
      <c r="F125">
        <v>0.12869121239656017</v>
      </c>
      <c r="G125">
        <v>1.5900000000000001E-2</v>
      </c>
    </row>
    <row r="126" spans="1:7">
      <c r="A126">
        <v>2</v>
      </c>
      <c r="B126">
        <v>0.33500000000000002</v>
      </c>
      <c r="C126">
        <f t="shared" si="39"/>
        <v>0.27071459535860876</v>
      </c>
      <c r="D126">
        <f t="shared" ref="D126:D134" si="41">(C126-C$135)*0.05</f>
        <v>7.5299802197475348E-3</v>
      </c>
      <c r="E126">
        <f t="shared" si="40"/>
        <v>0.31772068437753315</v>
      </c>
      <c r="F126">
        <v>0.31772068437753287</v>
      </c>
      <c r="G126">
        <v>2.3699999999999999E-2</v>
      </c>
    </row>
    <row r="127" spans="1:7">
      <c r="A127">
        <v>3</v>
      </c>
      <c r="B127">
        <v>0.215</v>
      </c>
      <c r="C127">
        <f t="shared" si="39"/>
        <v>0.17249746205755395</v>
      </c>
      <c r="D127">
        <f t="shared" si="41"/>
        <v>2.6191235546947941E-3</v>
      </c>
      <c r="E127">
        <f t="shared" si="40"/>
        <v>0.10034956148255915</v>
      </c>
      <c r="F127">
        <v>0.10034956148255907</v>
      </c>
      <c r="G127">
        <v>2.6100000000000002E-2</v>
      </c>
    </row>
    <row r="128" spans="1:7">
      <c r="A128">
        <v>4</v>
      </c>
      <c r="B128">
        <v>0.28699999999999998</v>
      </c>
      <c r="C128">
        <f t="shared" si="39"/>
        <v>0.23142774203818681</v>
      </c>
      <c r="D128">
        <f t="shared" si="41"/>
        <v>5.5656375537264371E-3</v>
      </c>
      <c r="E128">
        <f t="shared" si="40"/>
        <v>0.23784775870625799</v>
      </c>
      <c r="F128">
        <v>0.23784775870625777</v>
      </c>
      <c r="G128">
        <v>2.3400000000000001E-2</v>
      </c>
    </row>
    <row r="129" spans="1:7">
      <c r="A129">
        <v>5</v>
      </c>
      <c r="B129">
        <v>0.28699999999999998</v>
      </c>
      <c r="C129">
        <f t="shared" si="39"/>
        <v>0.23142774203818681</v>
      </c>
      <c r="D129">
        <f t="shared" si="41"/>
        <v>5.5656375537264371E-3</v>
      </c>
      <c r="E129">
        <f t="shared" si="40"/>
        <v>0.3710425035817625</v>
      </c>
      <c r="F129">
        <v>0.37104250358176216</v>
      </c>
      <c r="G129">
        <v>1.4999999999999999E-2</v>
      </c>
    </row>
    <row r="130" spans="1:7">
      <c r="A130">
        <v>6</v>
      </c>
      <c r="B130">
        <v>0.316</v>
      </c>
      <c r="C130">
        <f t="shared" si="39"/>
        <v>0.25516354925260842</v>
      </c>
      <c r="D130">
        <f t="shared" si="41"/>
        <v>6.7524279144475178E-3</v>
      </c>
      <c r="E130">
        <f t="shared" si="40"/>
        <v>0.18348988897955212</v>
      </c>
      <c r="F130">
        <v>0.18348988897955198</v>
      </c>
      <c r="G130">
        <v>3.6799999999999999E-2</v>
      </c>
    </row>
    <row r="131" spans="1:7">
      <c r="A131">
        <v>7</v>
      </c>
      <c r="B131">
        <v>0.34499999999999997</v>
      </c>
      <c r="C131">
        <f t="shared" si="39"/>
        <v>0.27889935646702996</v>
      </c>
      <c r="D131">
        <f t="shared" si="41"/>
        <v>7.9392182751685941E-3</v>
      </c>
      <c r="E131">
        <f t="shared" si="40"/>
        <v>0.411358459853295</v>
      </c>
      <c r="F131">
        <v>0.41135845985329472</v>
      </c>
      <c r="G131">
        <v>1.9300000000000001E-2</v>
      </c>
    </row>
    <row r="132" spans="1:7">
      <c r="A132">
        <v>8</v>
      </c>
      <c r="B132">
        <v>0.32500000000000001</v>
      </c>
      <c r="C132">
        <f t="shared" si="39"/>
        <v>0.2625298342501875</v>
      </c>
      <c r="D132">
        <f t="shared" si="41"/>
        <v>7.1207421643264719E-3</v>
      </c>
      <c r="E132">
        <f t="shared" si="40"/>
        <v>0.44228212200785538</v>
      </c>
      <c r="F132">
        <v>0.44228212200785505</v>
      </c>
      <c r="G132">
        <v>1.61E-2</v>
      </c>
    </row>
    <row r="133" spans="1:7">
      <c r="A133">
        <v>9</v>
      </c>
      <c r="B133">
        <v>0.40400000000000003</v>
      </c>
      <c r="C133">
        <f t="shared" si="39"/>
        <v>0.32718944700671526</v>
      </c>
      <c r="D133">
        <f t="shared" si="41"/>
        <v>1.0353722802152861E-2</v>
      </c>
      <c r="E133">
        <f t="shared" si="40"/>
        <v>0.36456770430115704</v>
      </c>
      <c r="F133">
        <v>0.36456770430115676</v>
      </c>
      <c r="G133">
        <v>2.8400000000000002E-2</v>
      </c>
    </row>
    <row r="134" spans="1:7">
      <c r="A134">
        <v>10</v>
      </c>
      <c r="B134">
        <v>0.16800000000000001</v>
      </c>
      <c r="C134">
        <f t="shared" si="39"/>
        <v>0.13402908484797418</v>
      </c>
      <c r="D134">
        <f t="shared" si="41"/>
        <v>6.9570469421580551E-4</v>
      </c>
      <c r="E134">
        <f t="shared" si="40"/>
        <v>2.7939947558867691E-2</v>
      </c>
      <c r="F134">
        <v>2.7939947558867664E-2</v>
      </c>
      <c r="G134">
        <v>2.4899999999999999E-2</v>
      </c>
    </row>
    <row r="135" spans="1:7">
      <c r="A135" t="s">
        <v>25</v>
      </c>
      <c r="B135">
        <v>0.151</v>
      </c>
      <c r="C135">
        <f t="shared" ref="C135:C150" si="42">+(B135*C$13)+C$14</f>
        <v>0.12011499096365807</v>
      </c>
    </row>
    <row r="136" spans="1:7">
      <c r="E136" s="2">
        <f t="shared" ref="E136:F136" si="43">+AVERAGE(E125:E134)</f>
        <v>0.25852898432454008</v>
      </c>
      <c r="F136" s="2">
        <f t="shared" si="43"/>
        <v>0.25852898432453986</v>
      </c>
    </row>
    <row r="137" spans="1:7">
      <c r="E137" s="2">
        <f t="shared" ref="E137:F137" si="44">+STDEV(E125:E134)</f>
        <v>0.14361897249070749</v>
      </c>
      <c r="F137" s="2">
        <f t="shared" si="44"/>
        <v>0.14361897249070735</v>
      </c>
    </row>
    <row r="138" spans="1:7">
      <c r="E138" s="2">
        <f>+E137/3.1</f>
        <v>4.6328700803454026E-2</v>
      </c>
      <c r="F138" s="2">
        <f>+F137/3.16</f>
        <v>4.5449041927439031E-2</v>
      </c>
    </row>
    <row r="139" spans="1:7">
      <c r="E139" s="2">
        <f t="shared" ref="E139:F139" si="45">+(E138/E136)*100</f>
        <v>17.920118676247171</v>
      </c>
      <c r="F139" s="2">
        <f t="shared" si="45"/>
        <v>17.579863258343742</v>
      </c>
    </row>
    <row r="140" spans="1:7">
      <c r="A140" s="2" t="s">
        <v>34</v>
      </c>
      <c r="G140" t="s">
        <v>19</v>
      </c>
    </row>
    <row r="141" spans="1:7">
      <c r="A141" t="s">
        <v>20</v>
      </c>
      <c r="B141" t="s">
        <v>5</v>
      </c>
      <c r="E141" t="s">
        <v>22</v>
      </c>
      <c r="F141" t="s">
        <v>22</v>
      </c>
      <c r="G141" s="5" t="s">
        <v>23</v>
      </c>
    </row>
    <row r="142" spans="1:7">
      <c r="A142">
        <v>1</v>
      </c>
      <c r="B142">
        <v>0.02</v>
      </c>
      <c r="C142">
        <f t="shared" si="42"/>
        <v>1.2894620443339947E-2</v>
      </c>
      <c r="D142">
        <f>(C142-C$152)*0.05</f>
        <v>-1.4323331939737156E-3</v>
      </c>
      <c r="E142">
        <f t="shared" ref="E142:E151" si="46">+D142/G142</f>
        <v>-9.0083848677592171E-2</v>
      </c>
      <c r="G142">
        <v>1.5900000000000001E-2</v>
      </c>
    </row>
    <row r="143" spans="1:7">
      <c r="A143">
        <v>2</v>
      </c>
      <c r="B143">
        <v>0.14599999999999999</v>
      </c>
      <c r="C143">
        <f t="shared" si="42"/>
        <v>0.11602261040944746</v>
      </c>
      <c r="D143">
        <f t="shared" ref="D143:D151" si="47">(C143-C$152)*0.05</f>
        <v>3.7240663043316604E-3</v>
      </c>
      <c r="E143">
        <f t="shared" si="46"/>
        <v>0.15713359933888862</v>
      </c>
      <c r="F143">
        <v>0.15713359933888849</v>
      </c>
      <c r="G143">
        <v>2.3699999999999999E-2</v>
      </c>
    </row>
    <row r="144" spans="1:7">
      <c r="A144">
        <v>3</v>
      </c>
      <c r="B144">
        <v>0.14599999999999999</v>
      </c>
      <c r="C144">
        <f t="shared" si="42"/>
        <v>0.11602261040944746</v>
      </c>
      <c r="D144">
        <f t="shared" si="47"/>
        <v>3.7240663043316604E-3</v>
      </c>
      <c r="E144">
        <f t="shared" si="46"/>
        <v>0.14268453273301379</v>
      </c>
      <c r="F144">
        <v>0.14268453273301365</v>
      </c>
      <c r="G144">
        <v>2.6100000000000002E-2</v>
      </c>
    </row>
    <row r="145" spans="1:7">
      <c r="A145">
        <v>4</v>
      </c>
      <c r="B145">
        <v>0.22700000000000001</v>
      </c>
      <c r="C145">
        <f t="shared" si="42"/>
        <v>0.18231917538765943</v>
      </c>
      <c r="D145">
        <f t="shared" si="47"/>
        <v>7.0388945532422588E-3</v>
      </c>
      <c r="E145">
        <f t="shared" si="46"/>
        <v>0.30080745954026744</v>
      </c>
      <c r="F145">
        <v>0.30080745954026722</v>
      </c>
      <c r="G145">
        <v>2.3400000000000001E-2</v>
      </c>
    </row>
    <row r="146" spans="1:7">
      <c r="A146">
        <v>5</v>
      </c>
      <c r="B146">
        <v>0.19900000000000001</v>
      </c>
      <c r="C146">
        <f t="shared" si="42"/>
        <v>0.15940184428408</v>
      </c>
      <c r="D146">
        <f t="shared" si="47"/>
        <v>5.8930279980632869E-3</v>
      </c>
      <c r="E146">
        <f t="shared" si="46"/>
        <v>0.39286853320421916</v>
      </c>
      <c r="F146">
        <v>0.39286853320421877</v>
      </c>
      <c r="G146">
        <v>1.4999999999999999E-2</v>
      </c>
    </row>
    <row r="147" spans="1:7">
      <c r="A147">
        <v>6</v>
      </c>
      <c r="B147">
        <v>0.187</v>
      </c>
      <c r="C147">
        <f t="shared" si="42"/>
        <v>0.14958013095397452</v>
      </c>
      <c r="D147">
        <f t="shared" si="47"/>
        <v>5.4019423315580135E-3</v>
      </c>
      <c r="E147">
        <f t="shared" si="46"/>
        <v>0.14679191118364168</v>
      </c>
      <c r="F147">
        <v>0.14679191118364152</v>
      </c>
      <c r="G147">
        <v>3.6799999999999999E-2</v>
      </c>
    </row>
    <row r="148" spans="1:7">
      <c r="A148">
        <v>7</v>
      </c>
      <c r="B148">
        <v>0.20100000000000001</v>
      </c>
      <c r="C148">
        <f t="shared" si="42"/>
        <v>0.16103879650576425</v>
      </c>
      <c r="D148">
        <f t="shared" si="47"/>
        <v>5.9748756091475E-3</v>
      </c>
      <c r="E148">
        <f t="shared" si="46"/>
        <v>0.30957904710608808</v>
      </c>
      <c r="F148">
        <v>0.30957904710608775</v>
      </c>
      <c r="G148">
        <v>1.9300000000000001E-2</v>
      </c>
    </row>
    <row r="149" spans="1:7">
      <c r="A149">
        <v>8</v>
      </c>
      <c r="B149">
        <v>0.184</v>
      </c>
      <c r="C149">
        <f t="shared" si="42"/>
        <v>0.14712470262144814</v>
      </c>
      <c r="D149">
        <f t="shared" si="47"/>
        <v>5.2791709149316943E-3</v>
      </c>
      <c r="E149">
        <f t="shared" si="46"/>
        <v>0.32789881459203069</v>
      </c>
      <c r="F149">
        <v>0.32789881459203046</v>
      </c>
      <c r="G149">
        <v>1.61E-2</v>
      </c>
    </row>
    <row r="150" spans="1:7">
      <c r="A150">
        <v>9</v>
      </c>
      <c r="B150">
        <v>0.16800000000000001</v>
      </c>
      <c r="C150">
        <f t="shared" si="42"/>
        <v>0.13402908484797418</v>
      </c>
      <c r="D150">
        <f t="shared" si="47"/>
        <v>4.6243900262579966E-3</v>
      </c>
      <c r="E150">
        <f t="shared" si="46"/>
        <v>0.16283063472739423</v>
      </c>
      <c r="F150">
        <v>0.16283063472739409</v>
      </c>
      <c r="G150">
        <v>2.8400000000000002E-2</v>
      </c>
    </row>
    <row r="151" spans="1:7">
      <c r="A151">
        <v>10</v>
      </c>
      <c r="B151">
        <v>0.34300000000000003</v>
      </c>
      <c r="C151">
        <f t="shared" ref="C151:C166" si="48">+(B151*C$13)+C$14</f>
        <v>0.27726240424534576</v>
      </c>
      <c r="D151">
        <f t="shared" si="47"/>
        <v>1.1786055996126575E-2</v>
      </c>
      <c r="E151">
        <f t="shared" si="46"/>
        <v>0.4733355821737581</v>
      </c>
      <c r="F151">
        <v>0.47333558217375771</v>
      </c>
      <c r="G151">
        <v>2.4899999999999999E-2</v>
      </c>
    </row>
    <row r="152" spans="1:7">
      <c r="A152" t="s">
        <v>25</v>
      </c>
      <c r="B152">
        <v>5.5E-2</v>
      </c>
      <c r="C152">
        <f t="shared" si="48"/>
        <v>4.1541284322814259E-2</v>
      </c>
    </row>
    <row r="153" spans="1:7">
      <c r="E153" s="2">
        <f t="shared" ref="E153:F153" si="49">+AVERAGE(E142:E151)</f>
        <v>0.23238462659217096</v>
      </c>
      <c r="F153" s="2">
        <f t="shared" si="49"/>
        <v>0.26821445717769993</v>
      </c>
    </row>
    <row r="154" spans="1:7">
      <c r="E154" s="2">
        <f t="shared" ref="E154:F154" si="50">+STDEV(E142:E151)</f>
        <v>0.16105026206908626</v>
      </c>
      <c r="F154" s="2">
        <f t="shared" si="50"/>
        <v>0.12139541477739017</v>
      </c>
    </row>
    <row r="155" spans="1:7">
      <c r="E155" s="2">
        <f>+E154/3.1</f>
        <v>5.1951697441640729E-2</v>
      </c>
      <c r="F155" s="2">
        <f>+F154/3</f>
        <v>4.0465138259130055E-2</v>
      </c>
    </row>
    <row r="156" spans="1:7">
      <c r="E156" s="2">
        <f t="shared" ref="E156:F156" si="51">+(E155/E153)*100</f>
        <v>22.355909770578165</v>
      </c>
      <c r="F156" s="2">
        <f t="shared" si="51"/>
        <v>15.086859479882817</v>
      </c>
    </row>
    <row r="157" spans="1:7">
      <c r="A157" s="2" t="s">
        <v>35</v>
      </c>
      <c r="G157" t="s">
        <v>19</v>
      </c>
    </row>
    <row r="158" spans="1:7">
      <c r="A158" t="s">
        <v>20</v>
      </c>
      <c r="B158" t="s">
        <v>5</v>
      </c>
      <c r="E158" t="s">
        <v>22</v>
      </c>
      <c r="F158" t="s">
        <v>22</v>
      </c>
      <c r="G158" s="5" t="s">
        <v>23</v>
      </c>
    </row>
    <row r="159" spans="1:7">
      <c r="A159">
        <v>1</v>
      </c>
      <c r="B159">
        <v>9.7000000000000003E-2</v>
      </c>
      <c r="C159">
        <f t="shared" si="48"/>
        <v>7.5917280978183427E-2</v>
      </c>
      <c r="D159">
        <f>(C159-C$169)*0.05</f>
        <v>1.6778760272263523E-3</v>
      </c>
      <c r="E159">
        <f t="shared" ref="E159:E168" si="52">+D159/G159</f>
        <v>0.10552679416517938</v>
      </c>
      <c r="F159">
        <v>0.10552679416517932</v>
      </c>
      <c r="G159">
        <v>1.5900000000000001E-2</v>
      </c>
    </row>
    <row r="160" spans="1:7">
      <c r="A160">
        <v>2</v>
      </c>
      <c r="B160">
        <v>0.2</v>
      </c>
      <c r="C160">
        <f t="shared" si="48"/>
        <v>0.16022032039492212</v>
      </c>
      <c r="D160">
        <f t="shared" ref="D160:D168" si="53">(C160-C$169)*0.05</f>
        <v>5.8930279980632869E-3</v>
      </c>
      <c r="E160">
        <f t="shared" si="52"/>
        <v>0.24865097038241718</v>
      </c>
      <c r="F160">
        <v>0.24865097038241699</v>
      </c>
      <c r="G160">
        <v>2.3699999999999999E-2</v>
      </c>
    </row>
    <row r="161" spans="1:7">
      <c r="A161">
        <v>3</v>
      </c>
      <c r="B161">
        <v>0.14599999999999999</v>
      </c>
      <c r="C161">
        <f t="shared" si="48"/>
        <v>0.11602261040944746</v>
      </c>
      <c r="D161">
        <f t="shared" si="53"/>
        <v>3.6831424987895539E-3</v>
      </c>
      <c r="E161">
        <f t="shared" si="52"/>
        <v>0.1411165708348488</v>
      </c>
      <c r="F161">
        <v>0.14111657083484869</v>
      </c>
      <c r="G161">
        <v>2.6100000000000002E-2</v>
      </c>
    </row>
    <row r="162" spans="1:7">
      <c r="A162">
        <v>4</v>
      </c>
      <c r="B162">
        <v>0.16300000000000001</v>
      </c>
      <c r="C162">
        <f t="shared" si="48"/>
        <v>0.12993670429376356</v>
      </c>
      <c r="D162">
        <f t="shared" si="53"/>
        <v>4.378847193005359E-3</v>
      </c>
      <c r="E162">
        <f t="shared" si="52"/>
        <v>0.18713022192330594</v>
      </c>
      <c r="F162">
        <v>0.18713022192330578</v>
      </c>
      <c r="G162">
        <v>2.3400000000000001E-2</v>
      </c>
    </row>
    <row r="163" spans="1:7">
      <c r="A163">
        <v>5</v>
      </c>
      <c r="B163">
        <v>0.20599999999999999</v>
      </c>
      <c r="C163">
        <f t="shared" si="48"/>
        <v>0.16513117705997485</v>
      </c>
      <c r="D163">
        <f t="shared" si="53"/>
        <v>6.1385708313159235E-3</v>
      </c>
      <c r="E163">
        <f t="shared" si="52"/>
        <v>0.40923805542106156</v>
      </c>
      <c r="F163">
        <v>0.40923805542106123</v>
      </c>
      <c r="G163">
        <v>1.4999999999999999E-2</v>
      </c>
    </row>
    <row r="164" spans="1:7">
      <c r="A164">
        <v>6</v>
      </c>
      <c r="B164">
        <v>0.151</v>
      </c>
      <c r="C164">
        <f t="shared" si="48"/>
        <v>0.12011499096365807</v>
      </c>
      <c r="D164">
        <f t="shared" si="53"/>
        <v>3.8877615265000848E-3</v>
      </c>
      <c r="E164">
        <f t="shared" si="52"/>
        <v>0.10564569365489361</v>
      </c>
      <c r="F164">
        <v>0.10564569365489353</v>
      </c>
      <c r="G164">
        <v>3.6799999999999999E-2</v>
      </c>
    </row>
    <row r="165" spans="1:7">
      <c r="A165">
        <v>7</v>
      </c>
      <c r="B165">
        <v>0.219</v>
      </c>
      <c r="C165">
        <f t="shared" si="48"/>
        <v>0.17577136650092245</v>
      </c>
      <c r="D165">
        <f t="shared" si="53"/>
        <v>6.6705803033633038E-3</v>
      </c>
      <c r="E165">
        <f t="shared" si="52"/>
        <v>0.34562592245405716</v>
      </c>
      <c r="F165">
        <v>0.34562592245405693</v>
      </c>
      <c r="G165">
        <v>1.9300000000000001E-2</v>
      </c>
    </row>
    <row r="166" spans="1:7">
      <c r="A166">
        <v>8</v>
      </c>
      <c r="B166">
        <v>0.14699999999999999</v>
      </c>
      <c r="C166">
        <f t="shared" si="48"/>
        <v>0.11684108652028957</v>
      </c>
      <c r="D166">
        <f t="shared" si="53"/>
        <v>3.7240663043316595E-3</v>
      </c>
      <c r="E166">
        <f t="shared" si="52"/>
        <v>0.23130846610755651</v>
      </c>
      <c r="F166">
        <v>0.23130846610755634</v>
      </c>
      <c r="G166">
        <v>1.61E-2</v>
      </c>
    </row>
    <row r="167" spans="1:7">
      <c r="A167">
        <v>9</v>
      </c>
      <c r="B167">
        <v>0.13600000000000001</v>
      </c>
      <c r="C167">
        <f t="shared" ref="C167:C182" si="54">+(B167*C$13)+C$14</f>
        <v>0.10783784930102625</v>
      </c>
      <c r="D167">
        <f t="shared" si="53"/>
        <v>3.2739044433684932E-3</v>
      </c>
      <c r="E167">
        <f t="shared" si="52"/>
        <v>0.11527832547072159</v>
      </c>
      <c r="F167">
        <v>0.11527832547072149</v>
      </c>
      <c r="G167">
        <v>2.8400000000000002E-2</v>
      </c>
    </row>
    <row r="168" spans="1:7">
      <c r="A168">
        <v>10</v>
      </c>
      <c r="B168">
        <v>0.309</v>
      </c>
      <c r="C168">
        <f t="shared" si="54"/>
        <v>0.24943421647671354</v>
      </c>
      <c r="D168">
        <f t="shared" si="53"/>
        <v>1.0353722802152859E-2</v>
      </c>
      <c r="E168">
        <f t="shared" si="52"/>
        <v>0.41581216072903049</v>
      </c>
      <c r="F168">
        <v>0.4158121607290301</v>
      </c>
      <c r="G168">
        <v>2.4899999999999999E-2</v>
      </c>
    </row>
    <row r="169" spans="1:7">
      <c r="A169" t="s">
        <v>25</v>
      </c>
      <c r="B169">
        <v>5.6000000000000001E-2</v>
      </c>
      <c r="C169">
        <f t="shared" si="54"/>
        <v>4.2359760433656385E-2</v>
      </c>
    </row>
    <row r="170" spans="1:7">
      <c r="E170" s="2">
        <f t="shared" ref="E170:F170" si="55">+AVERAGE(E159:E168)</f>
        <v>0.23053331811430716</v>
      </c>
      <c r="F170" s="2">
        <f t="shared" si="55"/>
        <v>0.23053331811430705</v>
      </c>
    </row>
    <row r="171" spans="1:7">
      <c r="E171" s="2">
        <f t="shared" ref="E171:F171" si="56">+STDEV(E159:E168)</f>
        <v>0.12212254181016968</v>
      </c>
      <c r="F171" s="2">
        <f t="shared" si="56"/>
        <v>0.12212254181016949</v>
      </c>
    </row>
    <row r="172" spans="1:7">
      <c r="E172" s="2">
        <f>+E171/3.1</f>
        <v>3.9394368325861184E-2</v>
      </c>
      <c r="F172" s="2">
        <f>+F171/3.16</f>
        <v>3.8646373990559965E-2</v>
      </c>
    </row>
    <row r="173" spans="1:7">
      <c r="E173" s="2">
        <f t="shared" ref="E173:F173" si="57">+(E172/E170)*100</f>
        <v>17.088362171722164</v>
      </c>
      <c r="F173" s="2">
        <f t="shared" si="57"/>
        <v>16.763899598841348</v>
      </c>
    </row>
    <row r="174" spans="1:7">
      <c r="A174" s="1" t="s">
        <v>36</v>
      </c>
    </row>
    <row r="175" spans="1:7">
      <c r="A175" s="4" t="s">
        <v>16</v>
      </c>
      <c r="G175" t="s">
        <v>19</v>
      </c>
    </row>
    <row r="176" spans="1:7">
      <c r="A176" t="s">
        <v>20</v>
      </c>
      <c r="B176" t="s">
        <v>5</v>
      </c>
      <c r="E176" t="s">
        <v>22</v>
      </c>
      <c r="F176" t="s">
        <v>22</v>
      </c>
      <c r="G176" s="5" t="s">
        <v>23</v>
      </c>
    </row>
    <row r="177" spans="1:7">
      <c r="A177">
        <v>1</v>
      </c>
      <c r="B177">
        <v>1.004</v>
      </c>
      <c r="C177">
        <f t="shared" si="54"/>
        <v>0.81827511351198912</v>
      </c>
      <c r="D177">
        <f>(C177-C$187)*0.05</f>
        <v>3.9286853320421927E-3</v>
      </c>
      <c r="E177">
        <f t="shared" ref="E177:E186" si="58">+D177/G177</f>
        <v>0.14937967041985523</v>
      </c>
      <c r="F177">
        <v>0.149379670419855</v>
      </c>
      <c r="G177">
        <v>2.63E-2</v>
      </c>
    </row>
    <row r="178" spans="1:7">
      <c r="A178">
        <v>2</v>
      </c>
      <c r="B178">
        <v>1.08</v>
      </c>
      <c r="C178">
        <f t="shared" si="54"/>
        <v>0.88047929793599056</v>
      </c>
      <c r="D178">
        <f t="shared" ref="D178:D186" si="59">(C178-C$187)*0.05</f>
        <v>7.0388945532422649E-3</v>
      </c>
      <c r="E178">
        <f t="shared" si="58"/>
        <v>0.32739044433684955</v>
      </c>
      <c r="F178">
        <v>0.32739044433684905</v>
      </c>
      <c r="G178">
        <v>2.1499999999999998E-2</v>
      </c>
    </row>
    <row r="179" spans="1:7">
      <c r="A179">
        <v>3</v>
      </c>
      <c r="B179">
        <v>0.90600000000000003</v>
      </c>
      <c r="C179">
        <f t="shared" si="54"/>
        <v>0.73806445464946102</v>
      </c>
      <c r="D179">
        <f t="shared" si="59"/>
        <v>-8.1847611084212574E-5</v>
      </c>
      <c r="E179">
        <f t="shared" si="58"/>
        <v>-4.112945280613697E-3</v>
      </c>
      <c r="G179">
        <v>1.9900000000000001E-2</v>
      </c>
    </row>
    <row r="180" spans="1:7">
      <c r="A180">
        <v>4</v>
      </c>
      <c r="B180">
        <v>1.024</v>
      </c>
      <c r="C180">
        <f t="shared" si="54"/>
        <v>0.83464463572883163</v>
      </c>
      <c r="D180">
        <f t="shared" si="59"/>
        <v>4.7471614428843184E-3</v>
      </c>
      <c r="E180">
        <f t="shared" si="58"/>
        <v>0.24596691413908384</v>
      </c>
      <c r="F180">
        <v>0.24596691413908325</v>
      </c>
      <c r="G180">
        <v>1.9300000000000001E-2</v>
      </c>
    </row>
    <row r="181" spans="1:7">
      <c r="A181">
        <v>5</v>
      </c>
      <c r="B181">
        <v>0.95799999999999996</v>
      </c>
      <c r="C181">
        <f t="shared" si="54"/>
        <v>0.78062521241325145</v>
      </c>
      <c r="D181">
        <f t="shared" si="59"/>
        <v>2.0461902771053086E-3</v>
      </c>
      <c r="E181">
        <f t="shared" si="58"/>
        <v>0.12252636389852148</v>
      </c>
      <c r="F181">
        <v>0.12252636389852116</v>
      </c>
      <c r="G181">
        <v>1.67E-2</v>
      </c>
    </row>
    <row r="182" spans="1:7">
      <c r="A182">
        <v>6</v>
      </c>
      <c r="B182">
        <v>1.016</v>
      </c>
      <c r="C182">
        <f t="shared" si="54"/>
        <v>0.82809682684209462</v>
      </c>
      <c r="D182">
        <f t="shared" si="59"/>
        <v>4.4197709985474678E-3</v>
      </c>
      <c r="E182">
        <f t="shared" si="58"/>
        <v>0.15672946803359816</v>
      </c>
      <c r="F182">
        <v>0.15672946803359797</v>
      </c>
      <c r="G182">
        <v>2.8199999999999999E-2</v>
      </c>
    </row>
    <row r="183" spans="1:7">
      <c r="A183">
        <v>7</v>
      </c>
      <c r="B183">
        <v>1.002</v>
      </c>
      <c r="C183">
        <f t="shared" ref="C183:C198" si="60">+(B183*C$13)+C$14</f>
        <v>0.81663816129030486</v>
      </c>
      <c r="D183">
        <f t="shared" si="59"/>
        <v>3.8468377209579796E-3</v>
      </c>
      <c r="E183">
        <f t="shared" si="58"/>
        <v>0.18494412119990286</v>
      </c>
      <c r="F183">
        <v>0.18494412119990261</v>
      </c>
      <c r="G183">
        <v>2.0799999999999999E-2</v>
      </c>
    </row>
    <row r="184" spans="1:7">
      <c r="A184">
        <v>8</v>
      </c>
      <c r="B184">
        <v>0.93200000000000005</v>
      </c>
      <c r="C184">
        <f t="shared" si="60"/>
        <v>0.75934483353135629</v>
      </c>
      <c r="D184">
        <f t="shared" si="59"/>
        <v>9.8217133301055077E-4</v>
      </c>
      <c r="E184">
        <f t="shared" si="58"/>
        <v>4.6111330188288772E-2</v>
      </c>
      <c r="F184">
        <v>4.6111330188288516E-2</v>
      </c>
      <c r="G184">
        <v>2.1299999999999999E-2</v>
      </c>
    </row>
    <row r="185" spans="1:7">
      <c r="A185">
        <v>9</v>
      </c>
      <c r="B185">
        <v>0.93</v>
      </c>
      <c r="C185">
        <f t="shared" si="60"/>
        <v>0.75770788130967204</v>
      </c>
      <c r="D185">
        <f t="shared" si="59"/>
        <v>9.0032372192633834E-4</v>
      </c>
      <c r="E185">
        <f t="shared" si="58"/>
        <v>4.5701711772910575E-2</v>
      </c>
      <c r="F185">
        <v>4.570171177291029E-2</v>
      </c>
      <c r="G185">
        <v>1.9699999999999999E-2</v>
      </c>
    </row>
    <row r="186" spans="1:7">
      <c r="A186">
        <v>10</v>
      </c>
      <c r="B186">
        <v>0.93</v>
      </c>
      <c r="C186">
        <f t="shared" si="60"/>
        <v>0.75770788130967204</v>
      </c>
      <c r="D186">
        <f t="shared" si="59"/>
        <v>9.0032372192633834E-4</v>
      </c>
      <c r="E186">
        <f t="shared" si="58"/>
        <v>5.0865747001488042E-2</v>
      </c>
      <c r="F186">
        <v>5.0865747001487722E-2</v>
      </c>
      <c r="G186">
        <v>1.77E-2</v>
      </c>
    </row>
    <row r="187" spans="1:7">
      <c r="A187" t="s">
        <v>31</v>
      </c>
      <c r="B187">
        <v>0.90800000000000003</v>
      </c>
      <c r="C187">
        <f t="shared" si="60"/>
        <v>0.73970140687114527</v>
      </c>
    </row>
    <row r="188" spans="1:7">
      <c r="E188" s="2">
        <f t="shared" ref="E188:F188" si="61">+AVERAGE(E177:E186)</f>
        <v>0.13255028257098847</v>
      </c>
      <c r="F188" s="2">
        <f t="shared" si="61"/>
        <v>0.14773508566561061</v>
      </c>
    </row>
    <row r="189" spans="1:7">
      <c r="E189" s="2">
        <f t="shared" ref="E189:F189" si="62">+STDEV(E177:E186)</f>
        <v>0.10268779191031163</v>
      </c>
      <c r="F189" s="2">
        <f t="shared" si="62"/>
        <v>9.6274997672499363E-2</v>
      </c>
    </row>
    <row r="190" spans="1:7">
      <c r="E190" s="2">
        <f>+E189/3.1</f>
        <v>3.3125094164616654E-2</v>
      </c>
      <c r="F190" s="2">
        <f>+F189/3</f>
        <v>3.2091665890833121E-2</v>
      </c>
    </row>
    <row r="191" spans="1:7">
      <c r="E191" s="2">
        <f t="shared" ref="E191:F191" si="63">+(E190/E188)*100</f>
        <v>24.990587362102541</v>
      </c>
      <c r="F191" s="2">
        <f t="shared" si="63"/>
        <v>21.722440371050826</v>
      </c>
    </row>
    <row r="192" spans="1:7">
      <c r="A192" s="2" t="s">
        <v>32</v>
      </c>
      <c r="G192" t="s">
        <v>19</v>
      </c>
    </row>
    <row r="193" spans="1:7">
      <c r="A193" t="s">
        <v>20</v>
      </c>
      <c r="B193" t="s">
        <v>5</v>
      </c>
      <c r="E193" t="s">
        <v>22</v>
      </c>
      <c r="F193" t="s">
        <v>22</v>
      </c>
      <c r="G193" s="5" t="s">
        <v>23</v>
      </c>
    </row>
    <row r="194" spans="1:7">
      <c r="A194">
        <v>1</v>
      </c>
      <c r="B194">
        <v>0.98199999999999998</v>
      </c>
      <c r="C194">
        <f t="shared" si="60"/>
        <v>0.80026863907346235</v>
      </c>
      <c r="D194">
        <f>(C194-C$204)*0.05</f>
        <v>3.1920568322842792E-3</v>
      </c>
      <c r="E194">
        <f t="shared" ref="E194:E203" si="64">+D194/G194</f>
        <v>0.12137098221613229</v>
      </c>
      <c r="F194">
        <v>0.12137098221613207</v>
      </c>
      <c r="G194">
        <v>2.63E-2</v>
      </c>
    </row>
    <row r="195" spans="1:7">
      <c r="A195">
        <v>2</v>
      </c>
      <c r="B195">
        <v>0.96399999999999997</v>
      </c>
      <c r="C195">
        <f t="shared" si="60"/>
        <v>0.7855360690783042</v>
      </c>
      <c r="D195">
        <f t="shared" ref="D195:D203" si="65">(C195-C$204)*0.05</f>
        <v>2.4554283325263718E-3</v>
      </c>
      <c r="E195">
        <f t="shared" si="64"/>
        <v>0.11420596895471498</v>
      </c>
      <c r="F195">
        <v>0.11420596895471471</v>
      </c>
      <c r="G195">
        <v>2.1499999999999998E-2</v>
      </c>
    </row>
    <row r="196" spans="1:7">
      <c r="A196">
        <v>3</v>
      </c>
      <c r="B196">
        <v>0.92</v>
      </c>
      <c r="C196">
        <f t="shared" si="60"/>
        <v>0.74952312020125078</v>
      </c>
      <c r="D196">
        <f t="shared" si="65"/>
        <v>6.5478088867370059E-4</v>
      </c>
      <c r="E196">
        <f t="shared" si="64"/>
        <v>3.2903562244909576E-2</v>
      </c>
      <c r="F196">
        <v>3.2903562244909576E-2</v>
      </c>
      <c r="G196">
        <v>1.9900000000000001E-2</v>
      </c>
    </row>
    <row r="197" spans="1:7">
      <c r="A197">
        <v>4</v>
      </c>
      <c r="B197">
        <v>0.99199999999999999</v>
      </c>
      <c r="C197">
        <f t="shared" si="60"/>
        <v>0.80845340018188361</v>
      </c>
      <c r="D197">
        <f t="shared" si="65"/>
        <v>3.6012948877053421E-3</v>
      </c>
      <c r="E197">
        <f t="shared" si="64"/>
        <v>0.18659559003654622</v>
      </c>
      <c r="F197">
        <v>0.18659559003654591</v>
      </c>
      <c r="G197">
        <v>1.9300000000000001E-2</v>
      </c>
    </row>
    <row r="198" spans="1:7">
      <c r="A198">
        <v>5</v>
      </c>
      <c r="B198">
        <v>0.98</v>
      </c>
      <c r="C198">
        <f t="shared" si="60"/>
        <v>0.7986316868517781</v>
      </c>
      <c r="D198">
        <f t="shared" si="65"/>
        <v>3.1102092212000666E-3</v>
      </c>
      <c r="E198">
        <f t="shared" si="64"/>
        <v>0.1862400731257525</v>
      </c>
      <c r="F198">
        <v>0.18624007312575216</v>
      </c>
      <c r="G198">
        <v>1.67E-2</v>
      </c>
    </row>
    <row r="199" spans="1:7">
      <c r="A199">
        <v>6</v>
      </c>
      <c r="B199">
        <v>0.99</v>
      </c>
      <c r="C199">
        <f t="shared" ref="C199:C214" si="66">+(B199*C$13)+C$14</f>
        <v>0.80681644796019936</v>
      </c>
      <c r="D199">
        <f t="shared" si="65"/>
        <v>3.5194472766211294E-3</v>
      </c>
      <c r="E199">
        <f t="shared" si="64"/>
        <v>0.12480309491564288</v>
      </c>
      <c r="F199">
        <v>0.12480309491564269</v>
      </c>
      <c r="G199">
        <v>2.8199999999999999E-2</v>
      </c>
    </row>
    <row r="200" spans="1:7">
      <c r="A200">
        <v>7</v>
      </c>
      <c r="B200">
        <v>1.008</v>
      </c>
      <c r="C200">
        <f t="shared" si="66"/>
        <v>0.82154901795535762</v>
      </c>
      <c r="D200">
        <f t="shared" si="65"/>
        <v>4.2560757763790424E-3</v>
      </c>
      <c r="E200">
        <f t="shared" si="64"/>
        <v>0.20461902771053089</v>
      </c>
      <c r="F200">
        <v>0.20461902771053064</v>
      </c>
      <c r="G200">
        <v>2.0799999999999999E-2</v>
      </c>
    </row>
    <row r="201" spans="1:7">
      <c r="A201">
        <v>8</v>
      </c>
      <c r="B201">
        <v>0.95399999999999996</v>
      </c>
      <c r="C201">
        <f t="shared" si="66"/>
        <v>0.77735130796988294</v>
      </c>
      <c r="D201">
        <f t="shared" si="65"/>
        <v>2.0461902771053086E-3</v>
      </c>
      <c r="E201">
        <f t="shared" si="64"/>
        <v>9.6065271225601337E-2</v>
      </c>
      <c r="F201">
        <v>9.6065271225601101E-2</v>
      </c>
      <c r="G201">
        <v>2.1299999999999999E-2</v>
      </c>
    </row>
    <row r="202" spans="1:7">
      <c r="A202">
        <v>9</v>
      </c>
      <c r="B202">
        <v>1.002</v>
      </c>
      <c r="C202">
        <f t="shared" si="66"/>
        <v>0.81663816129030486</v>
      </c>
      <c r="D202">
        <f t="shared" si="65"/>
        <v>4.0105329431264049E-3</v>
      </c>
      <c r="E202">
        <f t="shared" si="64"/>
        <v>0.20358035244296474</v>
      </c>
      <c r="F202">
        <v>0.20358035244296446</v>
      </c>
      <c r="G202">
        <v>1.9699999999999999E-2</v>
      </c>
    </row>
    <row r="203" spans="1:7">
      <c r="A203">
        <v>10</v>
      </c>
      <c r="B203">
        <v>0.92800000000000005</v>
      </c>
      <c r="C203">
        <f t="shared" si="66"/>
        <v>0.75607092908798779</v>
      </c>
      <c r="D203">
        <f t="shared" si="65"/>
        <v>9.8217133301055077E-4</v>
      </c>
      <c r="E203">
        <f t="shared" si="64"/>
        <v>5.5489905819805126E-2</v>
      </c>
      <c r="F203">
        <v>5.548990581980482E-2</v>
      </c>
      <c r="G203">
        <v>1.77E-2</v>
      </c>
    </row>
    <row r="204" spans="1:7">
      <c r="A204" t="s">
        <v>25</v>
      </c>
      <c r="B204">
        <v>0.90400000000000003</v>
      </c>
      <c r="C204">
        <f t="shared" si="66"/>
        <v>0.73642750242777677</v>
      </c>
    </row>
    <row r="205" spans="1:7">
      <c r="E205" s="2">
        <f t="shared" ref="E205:F205" si="67">+AVERAGE(E194:E203)</f>
        <v>0.13258738286926003</v>
      </c>
      <c r="F205" s="2">
        <f t="shared" si="67"/>
        <v>0.13258738286925981</v>
      </c>
    </row>
    <row r="206" spans="1:7">
      <c r="E206" s="2">
        <f t="shared" ref="E206:F206" si="68">+STDEV(E194:E203)</f>
        <v>6.1249114334857975E-2</v>
      </c>
      <c r="F206" s="2">
        <f t="shared" si="68"/>
        <v>6.1249114334857871E-2</v>
      </c>
    </row>
    <row r="207" spans="1:7">
      <c r="E207" s="2">
        <f>+E206/3.1</f>
        <v>1.9757778817696119E-2</v>
      </c>
      <c r="F207" s="2">
        <f>+F206/3.16</f>
        <v>1.9382631118625909E-2</v>
      </c>
    </row>
    <row r="208" spans="1:7">
      <c r="E208" s="2">
        <f t="shared" ref="E208:F208" si="69">+(E207/E205)*100</f>
        <v>14.901703608689978</v>
      </c>
      <c r="F208" s="2">
        <f t="shared" si="69"/>
        <v>14.618759869284473</v>
      </c>
    </row>
    <row r="209" spans="1:7">
      <c r="A209" s="2" t="s">
        <v>33</v>
      </c>
      <c r="G209" t="s">
        <v>19</v>
      </c>
    </row>
    <row r="210" spans="1:7">
      <c r="A210" t="s">
        <v>20</v>
      </c>
      <c r="B210" t="s">
        <v>5</v>
      </c>
      <c r="E210" t="s">
        <v>22</v>
      </c>
      <c r="F210" t="s">
        <v>22</v>
      </c>
      <c r="G210" s="5" t="s">
        <v>23</v>
      </c>
    </row>
    <row r="211" spans="1:7">
      <c r="A211">
        <v>1</v>
      </c>
      <c r="B211">
        <v>1.075</v>
      </c>
      <c r="C211">
        <f t="shared" si="66"/>
        <v>0.87638691738177976</v>
      </c>
      <c r="D211">
        <f>(C211-C$221)*0.05</f>
        <v>1.3136541579016071E-2</v>
      </c>
      <c r="E211">
        <f t="shared" ref="E211:E220" si="70">+D211/G211</f>
        <v>0.49948827296639053</v>
      </c>
      <c r="F211">
        <v>0.49948827296639031</v>
      </c>
      <c r="G211">
        <v>2.63E-2</v>
      </c>
    </row>
    <row r="212" spans="1:7">
      <c r="A212">
        <v>2</v>
      </c>
      <c r="B212">
        <v>1.0649999999999999</v>
      </c>
      <c r="C212">
        <f t="shared" si="66"/>
        <v>0.86820215627335862</v>
      </c>
      <c r="D212">
        <f t="shared" ref="D212:D220" si="71">(C212-C$221)*0.05</f>
        <v>1.2727303523595013E-2</v>
      </c>
      <c r="E212">
        <f t="shared" si="70"/>
        <v>0.5919676057486053</v>
      </c>
      <c r="F212">
        <v>0.59196760574860485</v>
      </c>
      <c r="G212">
        <v>2.1499999999999998E-2</v>
      </c>
    </row>
    <row r="213" spans="1:7">
      <c r="A213">
        <v>3</v>
      </c>
      <c r="B213">
        <v>1.0649999999999999</v>
      </c>
      <c r="C213">
        <f t="shared" si="66"/>
        <v>0.86820215627335862</v>
      </c>
      <c r="D213">
        <f t="shared" si="71"/>
        <v>1.2727303523595013E-2</v>
      </c>
      <c r="E213">
        <f t="shared" si="70"/>
        <v>0.63956299113542781</v>
      </c>
      <c r="F213">
        <v>0.63956299113542725</v>
      </c>
      <c r="G213">
        <v>1.9900000000000001E-2</v>
      </c>
    </row>
    <row r="214" spans="1:7">
      <c r="A214">
        <v>4</v>
      </c>
      <c r="B214">
        <v>1.056</v>
      </c>
      <c r="C214">
        <f t="shared" si="66"/>
        <v>0.86083587127577954</v>
      </c>
      <c r="D214">
        <f t="shared" si="71"/>
        <v>1.2358989273716059E-2</v>
      </c>
      <c r="E214">
        <f t="shared" si="70"/>
        <v>0.64036213853451085</v>
      </c>
      <c r="F214">
        <v>0.64036213853451052</v>
      </c>
      <c r="G214">
        <v>1.9300000000000001E-2</v>
      </c>
    </row>
    <row r="215" spans="1:7">
      <c r="A215">
        <v>5</v>
      </c>
      <c r="B215">
        <v>1.095</v>
      </c>
      <c r="C215">
        <f t="shared" ref="C215:C230" si="72">+(B215*C$13)+C$14</f>
        <v>0.89275643959862228</v>
      </c>
      <c r="D215">
        <f t="shared" si="71"/>
        <v>1.3955017689858197E-2</v>
      </c>
      <c r="E215">
        <f t="shared" si="70"/>
        <v>0.83562980178791602</v>
      </c>
      <c r="F215">
        <v>0.83562980178791568</v>
      </c>
      <c r="G215">
        <v>1.67E-2</v>
      </c>
    </row>
    <row r="216" spans="1:7">
      <c r="A216">
        <v>6</v>
      </c>
      <c r="B216">
        <v>1.1100000000000001</v>
      </c>
      <c r="C216">
        <f t="shared" si="72"/>
        <v>0.90503358126125422</v>
      </c>
      <c r="D216">
        <f t="shared" si="71"/>
        <v>1.4568874772989793E-2</v>
      </c>
      <c r="E216">
        <f t="shared" si="70"/>
        <v>0.516626764999638</v>
      </c>
      <c r="F216">
        <v>0.51662676499963789</v>
      </c>
      <c r="G216">
        <v>2.8199999999999999E-2</v>
      </c>
    </row>
    <row r="217" spans="1:7">
      <c r="A217">
        <v>7</v>
      </c>
      <c r="B217">
        <v>1.175</v>
      </c>
      <c r="C217">
        <f t="shared" si="72"/>
        <v>0.95823452846599222</v>
      </c>
      <c r="D217">
        <f t="shared" si="71"/>
        <v>1.7228922133226694E-2</v>
      </c>
      <c r="E217">
        <f t="shared" si="70"/>
        <v>0.82831356409743728</v>
      </c>
      <c r="F217">
        <v>0.82831356409743673</v>
      </c>
      <c r="G217">
        <v>2.0799999999999999E-2</v>
      </c>
    </row>
    <row r="218" spans="1:7">
      <c r="A218">
        <v>8</v>
      </c>
      <c r="B218">
        <v>1.115</v>
      </c>
      <c r="C218">
        <f t="shared" si="72"/>
        <v>0.90912596181546479</v>
      </c>
      <c r="D218">
        <f t="shared" si="71"/>
        <v>1.4773493800700322E-2</v>
      </c>
      <c r="E218">
        <f t="shared" si="70"/>
        <v>0.69359125824884149</v>
      </c>
      <c r="F218">
        <v>0.69359125824884083</v>
      </c>
      <c r="G218">
        <v>2.1299999999999999E-2</v>
      </c>
    </row>
    <row r="219" spans="1:7">
      <c r="A219">
        <v>9</v>
      </c>
      <c r="B219">
        <v>0.98599999999999999</v>
      </c>
      <c r="C219">
        <f t="shared" si="72"/>
        <v>0.80354254351683085</v>
      </c>
      <c r="D219">
        <f t="shared" si="71"/>
        <v>9.4943228857686246E-3</v>
      </c>
      <c r="E219">
        <f t="shared" si="70"/>
        <v>0.48194532415069163</v>
      </c>
      <c r="F219">
        <v>0.48194532415069136</v>
      </c>
      <c r="G219">
        <v>1.9699999999999999E-2</v>
      </c>
    </row>
    <row r="220" spans="1:7">
      <c r="A220">
        <v>10</v>
      </c>
      <c r="B220">
        <v>1.155</v>
      </c>
      <c r="C220">
        <f t="shared" si="72"/>
        <v>0.94186500624914971</v>
      </c>
      <c r="D220">
        <f t="shared" si="71"/>
        <v>1.6410446022384569E-2</v>
      </c>
      <c r="E220">
        <f t="shared" si="70"/>
        <v>0.92714384307257447</v>
      </c>
      <c r="F220">
        <v>0.92714384307257391</v>
      </c>
      <c r="G220">
        <v>1.77E-2</v>
      </c>
    </row>
    <row r="221" spans="1:7">
      <c r="A221" t="s">
        <v>25</v>
      </c>
      <c r="B221">
        <v>0.754</v>
      </c>
      <c r="C221">
        <f t="shared" si="72"/>
        <v>0.61365608580145836</v>
      </c>
    </row>
    <row r="222" spans="1:7">
      <c r="E222" s="2">
        <f t="shared" ref="E222:F222" si="73">+AVERAGE(E211:E220)</f>
        <v>0.66546315647420329</v>
      </c>
      <c r="F222" s="2">
        <f t="shared" si="73"/>
        <v>0.66546315647420295</v>
      </c>
    </row>
    <row r="223" spans="1:7">
      <c r="E223" s="2">
        <f t="shared" ref="E223:F223" si="74">+STDEV(E211:E220)</f>
        <v>0.1544977950559607</v>
      </c>
      <c r="F223" s="2">
        <f t="shared" si="74"/>
        <v>0.15449779505596037</v>
      </c>
    </row>
    <row r="224" spans="1:7">
      <c r="E224" s="2">
        <f>+E223/3.1</f>
        <v>4.9837998405148611E-2</v>
      </c>
      <c r="F224" s="2">
        <f>+F223/3.16</f>
        <v>4.8891707296189989E-2</v>
      </c>
    </row>
    <row r="225" spans="1:7">
      <c r="E225" s="2">
        <f t="shared" ref="E225:F225" si="75">+(E224/E222)*100</f>
        <v>7.4892197892973194</v>
      </c>
      <c r="F225" s="2">
        <f t="shared" si="75"/>
        <v>7.3470194135511546</v>
      </c>
    </row>
    <row r="226" spans="1:7">
      <c r="A226" s="2" t="s">
        <v>34</v>
      </c>
      <c r="G226" t="s">
        <v>19</v>
      </c>
    </row>
    <row r="227" spans="1:7">
      <c r="A227" t="s">
        <v>20</v>
      </c>
      <c r="B227" t="s">
        <v>5</v>
      </c>
      <c r="E227" t="s">
        <v>22</v>
      </c>
      <c r="F227" t="s">
        <v>22</v>
      </c>
      <c r="G227" s="5" t="s">
        <v>23</v>
      </c>
    </row>
    <row r="228" spans="1:7">
      <c r="A228">
        <v>1</v>
      </c>
      <c r="B228">
        <v>0.98799999999999999</v>
      </c>
      <c r="C228">
        <f t="shared" si="72"/>
        <v>0.80517949573851511</v>
      </c>
      <c r="D228">
        <f>(C228-C$238)*0.05</f>
        <v>3.2739044433684919E-3</v>
      </c>
      <c r="E228">
        <f t="shared" ref="E228:E237" si="76">+D228/G228</f>
        <v>0.12448305868321262</v>
      </c>
      <c r="F228">
        <v>0.1244830586832124</v>
      </c>
      <c r="G228">
        <v>2.63E-2</v>
      </c>
    </row>
    <row r="229" spans="1:7">
      <c r="A229">
        <v>2</v>
      </c>
      <c r="B229">
        <v>1.2150000000000001</v>
      </c>
      <c r="C229">
        <f t="shared" si="72"/>
        <v>0.99097357289967714</v>
      </c>
      <c r="D229">
        <f t="shared" ref="D229:D237" si="77">(C229-C$238)*0.05</f>
        <v>1.2563608301426594E-2</v>
      </c>
      <c r="E229">
        <f t="shared" si="76"/>
        <v>0.5843538744849579</v>
      </c>
      <c r="F229">
        <v>0.58435387448495735</v>
      </c>
      <c r="G229">
        <v>2.1499999999999998E-2</v>
      </c>
    </row>
    <row r="230" spans="1:7">
      <c r="A230">
        <v>3</v>
      </c>
      <c r="B230">
        <v>1.1200000000000001</v>
      </c>
      <c r="C230">
        <f t="shared" si="72"/>
        <v>0.91321834236967547</v>
      </c>
      <c r="D230">
        <f t="shared" si="77"/>
        <v>8.6758467749265111E-3</v>
      </c>
      <c r="E230">
        <f t="shared" si="76"/>
        <v>0.4359721997450508</v>
      </c>
      <c r="F230">
        <v>0.43597219974505019</v>
      </c>
      <c r="G230">
        <v>1.9900000000000001E-2</v>
      </c>
    </row>
    <row r="231" spans="1:7">
      <c r="A231">
        <v>4</v>
      </c>
      <c r="B231">
        <v>1.125</v>
      </c>
      <c r="C231">
        <f t="shared" ref="C231:C246" si="78">+(B231*C$13)+C$14</f>
        <v>0.91731072292388605</v>
      </c>
      <c r="D231">
        <f t="shared" si="77"/>
        <v>8.880465802637039E-3</v>
      </c>
      <c r="E231">
        <f t="shared" si="76"/>
        <v>0.46012776179466519</v>
      </c>
      <c r="F231">
        <v>0.46012776179466469</v>
      </c>
      <c r="G231">
        <v>1.9300000000000001E-2</v>
      </c>
    </row>
    <row r="232" spans="1:7">
      <c r="A232">
        <v>5</v>
      </c>
      <c r="B232">
        <v>1.08</v>
      </c>
      <c r="C232">
        <f t="shared" si="78"/>
        <v>0.88047929793599056</v>
      </c>
      <c r="D232">
        <f t="shared" si="77"/>
        <v>7.0388945532422649E-3</v>
      </c>
      <c r="E232">
        <f t="shared" si="76"/>
        <v>0.42149069181091409</v>
      </c>
      <c r="F232">
        <v>0.42149069181091342</v>
      </c>
      <c r="G232">
        <v>1.67E-2</v>
      </c>
    </row>
    <row r="233" spans="1:7">
      <c r="A233">
        <v>6</v>
      </c>
      <c r="B233">
        <v>1.0620000000000001</v>
      </c>
      <c r="C233">
        <f t="shared" si="78"/>
        <v>0.86574672794083229</v>
      </c>
      <c r="D233">
        <f t="shared" si="77"/>
        <v>6.3022660534843514E-3</v>
      </c>
      <c r="E233">
        <f t="shared" si="76"/>
        <v>0.22348461182568621</v>
      </c>
      <c r="F233">
        <v>0.22348461182568605</v>
      </c>
      <c r="G233">
        <v>2.8199999999999999E-2</v>
      </c>
    </row>
    <row r="234" spans="1:7">
      <c r="A234">
        <v>7</v>
      </c>
      <c r="B234">
        <v>0.95599999999999996</v>
      </c>
      <c r="C234">
        <f t="shared" si="78"/>
        <v>0.77898826019156719</v>
      </c>
      <c r="D234">
        <f t="shared" si="77"/>
        <v>1.9643426660210963E-3</v>
      </c>
      <c r="E234">
        <f t="shared" si="76"/>
        <v>9.4439551251014248E-2</v>
      </c>
      <c r="F234">
        <v>9.4439551251013984E-2</v>
      </c>
      <c r="G234">
        <v>2.0799999999999999E-2</v>
      </c>
    </row>
    <row r="235" spans="1:7">
      <c r="A235">
        <v>8</v>
      </c>
      <c r="B235">
        <v>1.04</v>
      </c>
      <c r="C235">
        <f t="shared" si="78"/>
        <v>0.84774025350230553</v>
      </c>
      <c r="D235">
        <f t="shared" si="77"/>
        <v>5.4019423315580135E-3</v>
      </c>
      <c r="E235">
        <f t="shared" si="76"/>
        <v>0.25361231603558748</v>
      </c>
      <c r="F235">
        <v>0.2536123160355872</v>
      </c>
      <c r="G235">
        <v>2.1299999999999999E-2</v>
      </c>
    </row>
    <row r="236" spans="1:7">
      <c r="A236">
        <v>9</v>
      </c>
      <c r="B236">
        <v>1.155</v>
      </c>
      <c r="C236">
        <f t="shared" si="78"/>
        <v>0.94186500624914971</v>
      </c>
      <c r="D236">
        <f t="shared" si="77"/>
        <v>1.0108179968900222E-2</v>
      </c>
      <c r="E236">
        <f t="shared" si="76"/>
        <v>0.51310558217767632</v>
      </c>
      <c r="F236">
        <v>0.51310558217767577</v>
      </c>
      <c r="G236">
        <v>1.9699999999999999E-2</v>
      </c>
    </row>
    <row r="237" spans="1:7">
      <c r="A237">
        <v>10</v>
      </c>
      <c r="B237">
        <v>1.1950000000000001</v>
      </c>
      <c r="C237">
        <f t="shared" si="78"/>
        <v>0.97460405068283462</v>
      </c>
      <c r="D237">
        <f t="shared" si="77"/>
        <v>1.1745132190584468E-2</v>
      </c>
      <c r="E237">
        <f t="shared" si="76"/>
        <v>0.66356679042850097</v>
      </c>
      <c r="F237">
        <v>0.66356679042850031</v>
      </c>
      <c r="G237">
        <v>1.77E-2</v>
      </c>
    </row>
    <row r="238" spans="1:7">
      <c r="A238" t="s">
        <v>25</v>
      </c>
      <c r="B238">
        <v>0.90800000000000003</v>
      </c>
      <c r="C238">
        <f t="shared" si="78"/>
        <v>0.73970140687114527</v>
      </c>
    </row>
    <row r="239" spans="1:7">
      <c r="E239" s="2">
        <f t="shared" ref="E239:F239" si="79">+AVERAGE(E228:E237)</f>
        <v>0.37746364382372655</v>
      </c>
      <c r="F239" s="2">
        <f t="shared" si="79"/>
        <v>0.37746364382372616</v>
      </c>
    </row>
    <row r="240" spans="1:7">
      <c r="E240" s="2">
        <f t="shared" ref="E240:F240" si="80">+STDEV(E228:E237)</f>
        <v>0.1939079991117176</v>
      </c>
      <c r="F240" s="2">
        <f t="shared" si="80"/>
        <v>0.19390799911171713</v>
      </c>
    </row>
    <row r="241" spans="1:7">
      <c r="E241" s="2">
        <f>+E240/3.1</f>
        <v>6.2550967455392778E-2</v>
      </c>
      <c r="F241" s="2">
        <f>+F240/3.16</f>
        <v>6.1363290858138332E-2</v>
      </c>
    </row>
    <row r="242" spans="1:7">
      <c r="E242" s="2">
        <f t="shared" ref="E242:F242" si="81">+(E241/E239)*100</f>
        <v>16.571388656599666</v>
      </c>
      <c r="F242" s="2">
        <f t="shared" si="81"/>
        <v>16.256742036537624</v>
      </c>
    </row>
    <row r="243" spans="1:7">
      <c r="A243" s="2" t="s">
        <v>35</v>
      </c>
      <c r="G243" t="s">
        <v>19</v>
      </c>
    </row>
    <row r="244" spans="1:7">
      <c r="A244" t="s">
        <v>20</v>
      </c>
      <c r="B244" t="s">
        <v>5</v>
      </c>
      <c r="E244" t="s">
        <v>22</v>
      </c>
      <c r="F244" t="s">
        <v>22</v>
      </c>
      <c r="G244" s="5" t="s">
        <v>23</v>
      </c>
    </row>
    <row r="245" spans="1:7">
      <c r="A245">
        <v>1</v>
      </c>
      <c r="B245">
        <v>1.0649999999999999</v>
      </c>
      <c r="C245">
        <f t="shared" si="78"/>
        <v>0.86820215627335862</v>
      </c>
      <c r="D245">
        <f>(C245-C$255)*0.05</f>
        <v>7.1616659698685754E-3</v>
      </c>
      <c r="E245">
        <f t="shared" ref="E245:E254" si="82">+D245/G245</f>
        <v>0.27230669086952758</v>
      </c>
      <c r="F245">
        <v>0.27230669086952736</v>
      </c>
      <c r="G245">
        <v>2.63E-2</v>
      </c>
    </row>
    <row r="246" spans="1:7">
      <c r="A246">
        <v>2</v>
      </c>
      <c r="B246">
        <v>1.105</v>
      </c>
      <c r="C246">
        <f t="shared" si="78"/>
        <v>0.90094120070704353</v>
      </c>
      <c r="D246">
        <f t="shared" ref="D246:D254" si="83">(C246-C$255)*0.05</f>
        <v>8.7986181915528216E-3</v>
      </c>
      <c r="E246">
        <f t="shared" si="82"/>
        <v>0.40923805542106151</v>
      </c>
      <c r="F246">
        <v>0.40923805542106118</v>
      </c>
      <c r="G246">
        <v>2.1499999999999998E-2</v>
      </c>
    </row>
    <row r="247" spans="1:7">
      <c r="A247">
        <v>3</v>
      </c>
      <c r="B247">
        <v>1.0900000000000001</v>
      </c>
      <c r="C247">
        <f t="shared" ref="C247:C255" si="84">+(B247*C$13)+C$14</f>
        <v>0.88866405904441181</v>
      </c>
      <c r="D247">
        <f t="shared" si="83"/>
        <v>8.1847611084212343E-3</v>
      </c>
      <c r="E247">
        <f t="shared" si="82"/>
        <v>0.41129452806136851</v>
      </c>
      <c r="F247">
        <v>0.41129452806136829</v>
      </c>
      <c r="G247">
        <v>1.9900000000000001E-2</v>
      </c>
    </row>
    <row r="248" spans="1:7">
      <c r="A248">
        <v>4</v>
      </c>
      <c r="B248">
        <v>1.03</v>
      </c>
      <c r="C248">
        <f t="shared" si="84"/>
        <v>0.83955549239388438</v>
      </c>
      <c r="D248">
        <f t="shared" si="83"/>
        <v>5.7293327758948633E-3</v>
      </c>
      <c r="E248">
        <f t="shared" si="82"/>
        <v>0.29685662051268719</v>
      </c>
      <c r="F248">
        <v>0.29685662051268691</v>
      </c>
      <c r="G248">
        <v>1.9300000000000001E-2</v>
      </c>
    </row>
    <row r="249" spans="1:7">
      <c r="A249">
        <v>5</v>
      </c>
      <c r="B249">
        <v>1.095</v>
      </c>
      <c r="C249">
        <f t="shared" si="84"/>
        <v>0.89275643959862228</v>
      </c>
      <c r="D249">
        <f t="shared" si="83"/>
        <v>8.3893801361317587E-3</v>
      </c>
      <c r="E249">
        <f t="shared" si="82"/>
        <v>0.50235809198393766</v>
      </c>
      <c r="F249">
        <v>0.50235809198393766</v>
      </c>
      <c r="G249">
        <v>1.67E-2</v>
      </c>
    </row>
    <row r="250" spans="1:7">
      <c r="A250">
        <v>6</v>
      </c>
      <c r="B250">
        <v>1.002</v>
      </c>
      <c r="C250">
        <f t="shared" si="84"/>
        <v>0.81663816129030486</v>
      </c>
      <c r="D250">
        <f t="shared" si="83"/>
        <v>4.583466220715887E-3</v>
      </c>
      <c r="E250">
        <f t="shared" si="82"/>
        <v>0.16253426314595346</v>
      </c>
      <c r="F250">
        <v>0.16253426314595346</v>
      </c>
      <c r="G250">
        <v>2.8199999999999999E-2</v>
      </c>
    </row>
    <row r="251" spans="1:7">
      <c r="A251">
        <v>7</v>
      </c>
      <c r="B251">
        <v>1.155</v>
      </c>
      <c r="C251">
        <f t="shared" si="84"/>
        <v>0.94186500624914971</v>
      </c>
      <c r="D251">
        <f t="shared" si="83"/>
        <v>1.0844808468658131E-2</v>
      </c>
      <c r="E251">
        <f t="shared" si="82"/>
        <v>0.52138502253164087</v>
      </c>
      <c r="F251">
        <v>0.52138502253164054</v>
      </c>
      <c r="G251">
        <v>2.0799999999999999E-2</v>
      </c>
    </row>
    <row r="252" spans="1:7">
      <c r="A252">
        <v>8</v>
      </c>
      <c r="B252">
        <v>1.054</v>
      </c>
      <c r="C252">
        <f t="shared" si="84"/>
        <v>0.85919891905409529</v>
      </c>
      <c r="D252">
        <f t="shared" si="83"/>
        <v>6.7115041089054091E-3</v>
      </c>
      <c r="E252">
        <f t="shared" si="82"/>
        <v>0.31509408961997226</v>
      </c>
      <c r="F252">
        <v>0.31509408961997226</v>
      </c>
      <c r="G252">
        <v>2.1299999999999999E-2</v>
      </c>
    </row>
    <row r="253" spans="1:7">
      <c r="A253">
        <v>9</v>
      </c>
      <c r="B253">
        <v>1.054</v>
      </c>
      <c r="C253">
        <f t="shared" si="84"/>
        <v>0.85919891905409529</v>
      </c>
      <c r="D253">
        <f t="shared" si="83"/>
        <v>6.7115041089054091E-3</v>
      </c>
      <c r="E253">
        <f t="shared" si="82"/>
        <v>0.34068548776169594</v>
      </c>
      <c r="F253">
        <v>0.34068548776169594</v>
      </c>
      <c r="G253">
        <v>1.9699999999999999E-2</v>
      </c>
    </row>
    <row r="254" spans="1:7">
      <c r="A254">
        <v>10</v>
      </c>
      <c r="B254">
        <v>1.085</v>
      </c>
      <c r="C254">
        <f t="shared" si="84"/>
        <v>0.88457167849020102</v>
      </c>
      <c r="D254">
        <f t="shared" si="83"/>
        <v>7.9801420807106959E-3</v>
      </c>
      <c r="E254">
        <f t="shared" si="82"/>
        <v>0.45085548478591503</v>
      </c>
      <c r="F254">
        <v>0.45085548478591503</v>
      </c>
      <c r="G254">
        <v>1.77E-2</v>
      </c>
    </row>
    <row r="255" spans="1:7">
      <c r="A255" t="s">
        <v>25</v>
      </c>
      <c r="B255">
        <v>0.89</v>
      </c>
      <c r="C255">
        <f t="shared" si="84"/>
        <v>0.72496883687598712</v>
      </c>
    </row>
    <row r="256" spans="1:7">
      <c r="E256" s="2">
        <f t="shared" ref="E256:F256" si="85">+AVERAGE(E245:E254)</f>
        <v>0.36826083346937605</v>
      </c>
      <c r="F256" s="2">
        <f t="shared" si="85"/>
        <v>0.36826083346937588</v>
      </c>
    </row>
    <row r="257" spans="1:7">
      <c r="E257" s="2">
        <f t="shared" ref="E257:F257" si="86">+STDEV(E245:E254)</f>
        <v>0.11155381522527476</v>
      </c>
      <c r="F257" s="2">
        <f t="shared" si="86"/>
        <v>0.11155381522527476</v>
      </c>
    </row>
    <row r="258" spans="1:7">
      <c r="E258" s="2">
        <f>+E257/3.1</f>
        <v>3.59851016855725E-2</v>
      </c>
      <c r="F258" s="2">
        <f>+F257/3.16</f>
        <v>3.5301840261162898E-2</v>
      </c>
    </row>
    <row r="259" spans="1:7">
      <c r="E259" s="2">
        <f t="shared" ref="E259:F259" si="87">+(E258/E256)*100</f>
        <v>9.7716342372219618</v>
      </c>
      <c r="F259" s="2">
        <f t="shared" si="87"/>
        <v>9.5860968782873712</v>
      </c>
    </row>
    <row r="260" spans="1:7">
      <c r="A260" s="1" t="s">
        <v>37</v>
      </c>
    </row>
    <row r="261" spans="1:7">
      <c r="A261" s="4" t="s">
        <v>16</v>
      </c>
      <c r="G261" t="s">
        <v>19</v>
      </c>
    </row>
    <row r="262" spans="1:7">
      <c r="A262" t="s">
        <v>20</v>
      </c>
      <c r="B262" t="s">
        <v>5</v>
      </c>
      <c r="E262" t="s">
        <v>22</v>
      </c>
      <c r="F262" t="s">
        <v>22</v>
      </c>
      <c r="G262" s="5" t="s">
        <v>23</v>
      </c>
    </row>
    <row r="263" spans="1:7">
      <c r="A263">
        <v>1</v>
      </c>
    </row>
    <row r="264" spans="1:7">
      <c r="A264">
        <v>2</v>
      </c>
      <c r="B264">
        <v>0.14199999999999999</v>
      </c>
      <c r="C264">
        <f t="shared" ref="C264:C273" si="88">+(B264*C$13)+C$14</f>
        <v>0.11274870596607896</v>
      </c>
      <c r="D264">
        <f>(C264-C$273)*0.05</f>
        <v>3.928685332042191E-3</v>
      </c>
      <c r="E264">
        <f t="shared" ref="E264:E272" si="89">+D264/G264</f>
        <v>0.11487384011819271</v>
      </c>
      <c r="F264">
        <v>0.11487384011819259</v>
      </c>
      <c r="G264">
        <v>3.4200000000000001E-2</v>
      </c>
    </row>
    <row r="265" spans="1:7">
      <c r="A265">
        <v>3</v>
      </c>
      <c r="B265">
        <v>4.1000000000000002E-2</v>
      </c>
      <c r="C265">
        <f t="shared" si="88"/>
        <v>3.0082618771024534E-2</v>
      </c>
      <c r="D265">
        <f t="shared" ref="D265:D272" si="90">(C265-C$273)*0.05</f>
        <v>-2.0461902771053074E-4</v>
      </c>
      <c r="E265">
        <f t="shared" si="89"/>
        <v>-1.0129654837154988E-2</v>
      </c>
      <c r="G265">
        <v>2.0199999999999999E-2</v>
      </c>
    </row>
    <row r="266" spans="1:7">
      <c r="A266">
        <v>4</v>
      </c>
      <c r="B266">
        <v>0.11600000000000001</v>
      </c>
      <c r="C266">
        <f t="shared" si="88"/>
        <v>9.1468327084183773E-2</v>
      </c>
      <c r="D266">
        <f t="shared" si="90"/>
        <v>2.8646663879474312E-3</v>
      </c>
      <c r="E266">
        <f t="shared" si="89"/>
        <v>0.10933841175371875</v>
      </c>
      <c r="F266">
        <v>0.10933841175371864</v>
      </c>
      <c r="G266">
        <v>2.6200000000000001E-2</v>
      </c>
    </row>
    <row r="267" spans="1:7">
      <c r="A267">
        <v>5</v>
      </c>
      <c r="B267">
        <v>0.16800000000000001</v>
      </c>
      <c r="C267">
        <f t="shared" si="88"/>
        <v>0.13402908484797418</v>
      </c>
      <c r="D267">
        <f t="shared" si="90"/>
        <v>4.9927042761369516E-3</v>
      </c>
      <c r="E267">
        <f t="shared" si="89"/>
        <v>0.25088966211743474</v>
      </c>
      <c r="F267">
        <v>0.25088966211743452</v>
      </c>
      <c r="G267">
        <v>1.9900000000000001E-2</v>
      </c>
    </row>
    <row r="268" spans="1:7">
      <c r="A268">
        <v>6</v>
      </c>
      <c r="B268">
        <v>0.20599999999999999</v>
      </c>
      <c r="C268">
        <f t="shared" si="88"/>
        <v>0.16513117705997485</v>
      </c>
      <c r="D268">
        <f t="shared" si="90"/>
        <v>6.5478088867369846E-3</v>
      </c>
      <c r="E268">
        <f t="shared" si="89"/>
        <v>0.19145640019698784</v>
      </c>
      <c r="F268">
        <v>0.1914564001969877</v>
      </c>
      <c r="G268">
        <v>3.4200000000000001E-2</v>
      </c>
    </row>
    <row r="269" spans="1:7">
      <c r="A269">
        <v>7</v>
      </c>
      <c r="B269">
        <v>0.19</v>
      </c>
      <c r="C269">
        <f t="shared" si="88"/>
        <v>0.15203555928650089</v>
      </c>
      <c r="D269">
        <f t="shared" si="90"/>
        <v>5.8930279980632869E-3</v>
      </c>
      <c r="E269">
        <f t="shared" si="89"/>
        <v>0.33106898865524081</v>
      </c>
      <c r="F269">
        <v>0.33106898865524054</v>
      </c>
      <c r="G269">
        <v>1.78E-2</v>
      </c>
    </row>
    <row r="270" spans="1:7">
      <c r="A270">
        <v>8</v>
      </c>
      <c r="B270">
        <v>0.10100000000000001</v>
      </c>
      <c r="C270">
        <f t="shared" si="88"/>
        <v>7.919118542155193E-2</v>
      </c>
      <c r="D270">
        <f t="shared" si="90"/>
        <v>2.2508093048158391E-3</v>
      </c>
      <c r="E270">
        <f t="shared" si="89"/>
        <v>7.68194301984928E-2</v>
      </c>
      <c r="F270">
        <v>7.681943019849273E-2</v>
      </c>
      <c r="G270">
        <v>2.93E-2</v>
      </c>
    </row>
    <row r="271" spans="1:7">
      <c r="A271">
        <v>9</v>
      </c>
      <c r="B271">
        <v>0.115</v>
      </c>
      <c r="C271">
        <f t="shared" si="88"/>
        <v>9.0649850973341647E-2</v>
      </c>
      <c r="D271">
        <f t="shared" si="90"/>
        <v>2.8237425824053251E-3</v>
      </c>
      <c r="E271">
        <f t="shared" si="89"/>
        <v>0.1433371869241282</v>
      </c>
      <c r="F271">
        <v>0.14333718692412808</v>
      </c>
      <c r="G271">
        <v>1.9699999999999999E-2</v>
      </c>
    </row>
    <row r="272" spans="1:7">
      <c r="A272">
        <v>10</v>
      </c>
      <c r="B272">
        <v>0.14199999999999999</v>
      </c>
      <c r="C272">
        <f t="shared" si="88"/>
        <v>0.11274870596607896</v>
      </c>
      <c r="D272">
        <f t="shared" si="90"/>
        <v>3.928685332042191E-3</v>
      </c>
      <c r="E272">
        <f t="shared" si="89"/>
        <v>0.15777852739125267</v>
      </c>
      <c r="F272">
        <v>0.15777852739125248</v>
      </c>
      <c r="G272">
        <v>2.4899999999999999E-2</v>
      </c>
    </row>
    <row r="273" spans="1:7">
      <c r="A273" t="s">
        <v>31</v>
      </c>
      <c r="B273">
        <v>4.5999999999999999E-2</v>
      </c>
      <c r="C273">
        <f t="shared" si="88"/>
        <v>3.4174999325235149E-2</v>
      </c>
    </row>
    <row r="274" spans="1:7">
      <c r="E274" s="2">
        <f t="shared" ref="E274:F274" si="91">+AVERAGE(E262:E272)</f>
        <v>0.15171475472425483</v>
      </c>
      <c r="F274" s="2">
        <f t="shared" si="91"/>
        <v>0.17194530591943091</v>
      </c>
    </row>
    <row r="275" spans="1:7">
      <c r="E275" s="2">
        <f t="shared" ref="E275:F275" si="92">+STDEV(E262:E272)</f>
        <v>9.9150066077996146E-2</v>
      </c>
      <c r="F275" s="2">
        <f t="shared" si="92"/>
        <v>8.3817889589447234E-2</v>
      </c>
    </row>
    <row r="276" spans="1:7">
      <c r="E276" s="2">
        <f>+E275/3.1</f>
        <v>3.1983892283224562E-2</v>
      </c>
      <c r="F276" s="2">
        <f>+F275/2.83</f>
        <v>2.9617628830193369E-2</v>
      </c>
    </row>
    <row r="277" spans="1:7">
      <c r="E277" s="2">
        <f t="shared" ref="E277:F277" si="93">+(E276/E274)*100</f>
        <v>21.081596408573475</v>
      </c>
      <c r="F277" s="2">
        <f t="shared" si="93"/>
        <v>17.225029012464823</v>
      </c>
    </row>
    <row r="278" spans="1:7">
      <c r="A278" s="2" t="s">
        <v>32</v>
      </c>
      <c r="G278" t="s">
        <v>19</v>
      </c>
    </row>
    <row r="279" spans="1:7">
      <c r="A279" t="s">
        <v>20</v>
      </c>
      <c r="B279" t="s">
        <v>5</v>
      </c>
      <c r="E279" t="s">
        <v>22</v>
      </c>
      <c r="F279" t="s">
        <v>22</v>
      </c>
      <c r="G279" s="5" t="s">
        <v>23</v>
      </c>
    </row>
    <row r="280" spans="1:7">
      <c r="A280">
        <v>1</v>
      </c>
      <c r="B280">
        <v>6.7000000000000004E-2</v>
      </c>
      <c r="C280">
        <f t="shared" ref="C280:C290" si="94">+(B280*C$13)+C$14</f>
        <v>5.136299765291974E-2</v>
      </c>
      <c r="D280">
        <f>(C280-C$290)*0.05</f>
        <v>1.5960284161421403E-3</v>
      </c>
      <c r="E280">
        <f t="shared" ref="E280:E289" si="95">+D280/G280</f>
        <v>7.1893171898294597E-2</v>
      </c>
      <c r="F280">
        <v>7.1893171898294542E-2</v>
      </c>
      <c r="G280">
        <v>2.2200000000000001E-2</v>
      </c>
    </row>
    <row r="281" spans="1:7">
      <c r="A281">
        <v>2</v>
      </c>
      <c r="B281">
        <v>0.20399999999999999</v>
      </c>
      <c r="C281">
        <f t="shared" si="94"/>
        <v>0.1634942248382906</v>
      </c>
      <c r="D281">
        <f t="shared" ref="D281:D289" si="96">(C281-C$290)*0.05</f>
        <v>7.2025897754106841E-3</v>
      </c>
      <c r="E281">
        <f t="shared" si="95"/>
        <v>0.21060204021668666</v>
      </c>
      <c r="F281">
        <v>0.21060204021668646</v>
      </c>
      <c r="G281">
        <v>3.4200000000000001E-2</v>
      </c>
    </row>
    <row r="282" spans="1:7">
      <c r="A282">
        <v>3</v>
      </c>
      <c r="B282">
        <v>0.115</v>
      </c>
      <c r="C282">
        <f t="shared" si="94"/>
        <v>9.0649850973341647E-2</v>
      </c>
      <c r="D282">
        <f t="shared" si="96"/>
        <v>3.560371082163236E-3</v>
      </c>
      <c r="E282">
        <f t="shared" si="95"/>
        <v>0.17625599416649684</v>
      </c>
      <c r="F282">
        <v>0.17625599416649668</v>
      </c>
      <c r="G282">
        <v>2.0199999999999999E-2</v>
      </c>
    </row>
    <row r="283" spans="1:7">
      <c r="A283">
        <v>4</v>
      </c>
      <c r="B283">
        <v>0.13700000000000001</v>
      </c>
      <c r="C283">
        <f t="shared" si="94"/>
        <v>0.10865632541186836</v>
      </c>
      <c r="D283">
        <f t="shared" si="96"/>
        <v>4.4606948040895713E-3</v>
      </c>
      <c r="E283">
        <f t="shared" si="95"/>
        <v>0.17025552687364776</v>
      </c>
      <c r="F283">
        <v>0.17025552687364764</v>
      </c>
      <c r="G283">
        <v>2.6200000000000001E-2</v>
      </c>
    </row>
    <row r="284" spans="1:7">
      <c r="A284">
        <v>5</v>
      </c>
      <c r="B284">
        <v>0.18</v>
      </c>
      <c r="C284">
        <f t="shared" si="94"/>
        <v>0.14385079817807964</v>
      </c>
      <c r="D284">
        <f t="shared" si="96"/>
        <v>6.2204184424001358E-3</v>
      </c>
      <c r="E284">
        <f t="shared" si="95"/>
        <v>0.31258384132663997</v>
      </c>
      <c r="F284">
        <v>0.31258384132663969</v>
      </c>
      <c r="G284">
        <v>1.9900000000000001E-2</v>
      </c>
    </row>
    <row r="285" spans="1:7">
      <c r="A285">
        <v>6</v>
      </c>
      <c r="B285">
        <v>0.158</v>
      </c>
      <c r="C285">
        <f t="shared" si="94"/>
        <v>0.12584432373955295</v>
      </c>
      <c r="D285">
        <f t="shared" si="96"/>
        <v>5.3200947204738013E-3</v>
      </c>
      <c r="E285">
        <f t="shared" si="95"/>
        <v>0.15555832516005266</v>
      </c>
      <c r="F285">
        <v>0.15555832516005252</v>
      </c>
      <c r="G285">
        <v>3.4200000000000001E-2</v>
      </c>
    </row>
    <row r="286" spans="1:7">
      <c r="A286">
        <v>7</v>
      </c>
      <c r="B286">
        <v>0.14399999999999999</v>
      </c>
      <c r="C286">
        <f t="shared" si="94"/>
        <v>0.11438565818776321</v>
      </c>
      <c r="D286">
        <f t="shared" si="96"/>
        <v>4.747161442884314E-3</v>
      </c>
      <c r="E286">
        <f t="shared" si="95"/>
        <v>0.26669446308338846</v>
      </c>
      <c r="F286">
        <v>0.26669446308338818</v>
      </c>
      <c r="G286">
        <v>1.78E-2</v>
      </c>
    </row>
    <row r="287" spans="1:7">
      <c r="A287">
        <v>8</v>
      </c>
      <c r="B287">
        <v>9.8000000000000004E-2</v>
      </c>
      <c r="C287">
        <f t="shared" si="94"/>
        <v>7.6735757089025552E-2</v>
      </c>
      <c r="D287">
        <f t="shared" si="96"/>
        <v>2.8646663879474312E-3</v>
      </c>
      <c r="E287">
        <f t="shared" si="95"/>
        <v>9.7770183888990822E-2</v>
      </c>
      <c r="F287">
        <v>9.7770183888990739E-2</v>
      </c>
      <c r="G287">
        <v>2.93E-2</v>
      </c>
    </row>
    <row r="288" spans="1:7">
      <c r="A288">
        <v>9</v>
      </c>
      <c r="B288">
        <v>9.4E-2</v>
      </c>
      <c r="C288">
        <f t="shared" si="94"/>
        <v>7.3461852645657064E-2</v>
      </c>
      <c r="D288">
        <f t="shared" si="96"/>
        <v>2.7009711657790068E-3</v>
      </c>
      <c r="E288">
        <f t="shared" si="95"/>
        <v>0.13710513531873131</v>
      </c>
      <c r="F288">
        <v>0.1371051353187312</v>
      </c>
      <c r="G288">
        <v>1.9699999999999999E-2</v>
      </c>
    </row>
    <row r="289" spans="1:7">
      <c r="A289">
        <v>10</v>
      </c>
      <c r="B289">
        <v>0.16400000000000001</v>
      </c>
      <c r="C289">
        <f t="shared" si="94"/>
        <v>0.13075518040460568</v>
      </c>
      <c r="D289">
        <f t="shared" si="96"/>
        <v>5.565637553726438E-3</v>
      </c>
      <c r="E289">
        <f t="shared" si="95"/>
        <v>0.22351958047094131</v>
      </c>
      <c r="F289">
        <v>0.22351958047094109</v>
      </c>
      <c r="G289">
        <v>2.4899999999999999E-2</v>
      </c>
    </row>
    <row r="290" spans="1:7">
      <c r="A290" t="s">
        <v>25</v>
      </c>
      <c r="B290">
        <v>2.8000000000000001E-2</v>
      </c>
      <c r="C290">
        <f t="shared" si="94"/>
        <v>1.9442429330076935E-2</v>
      </c>
    </row>
    <row r="291" spans="1:7">
      <c r="E291" s="2">
        <f t="shared" ref="E291:F291" si="97">+AVERAGE(E280:E289)</f>
        <v>0.18222382624038708</v>
      </c>
      <c r="F291" s="2">
        <f t="shared" si="97"/>
        <v>0.18222382624038685</v>
      </c>
    </row>
    <row r="292" spans="1:7">
      <c r="E292" s="2">
        <f t="shared" ref="E292:F292" si="98">+STDEV(E280:E289)</f>
        <v>7.3688952729715568E-2</v>
      </c>
      <c r="F292" s="2">
        <f t="shared" si="98"/>
        <v>7.3688952729715568E-2</v>
      </c>
    </row>
    <row r="293" spans="1:7">
      <c r="E293" s="2">
        <f>+E292/3.1</f>
        <v>2.3770629912811474E-2</v>
      </c>
      <c r="F293" s="2">
        <f>+F292/3.16</f>
        <v>2.3319288838517582E-2</v>
      </c>
    </row>
    <row r="294" spans="1:7">
      <c r="E294" s="2">
        <f t="shared" ref="E294:F294" si="99">+(E293/E291)*100</f>
        <v>13.044743052126234</v>
      </c>
      <c r="F294" s="2">
        <f t="shared" si="99"/>
        <v>12.797058057465623</v>
      </c>
    </row>
    <row r="295" spans="1:7">
      <c r="A295" s="2" t="s">
        <v>33</v>
      </c>
      <c r="G295" t="s">
        <v>19</v>
      </c>
    </row>
    <row r="296" spans="1:7">
      <c r="A296" t="s">
        <v>20</v>
      </c>
      <c r="B296" t="s">
        <v>5</v>
      </c>
      <c r="E296" t="s">
        <v>22</v>
      </c>
      <c r="F296" t="s">
        <v>22</v>
      </c>
      <c r="G296" s="5" t="s">
        <v>23</v>
      </c>
    </row>
    <row r="297" spans="1:7">
      <c r="A297">
        <v>1</v>
      </c>
      <c r="B297">
        <v>0.16500000000000001</v>
      </c>
      <c r="C297">
        <f>+(B297*C$13)+C$14</f>
        <v>0.13157365651544781</v>
      </c>
      <c r="D297">
        <f>(C297-C$307)*0.05</f>
        <v>4.0923805542106163E-3</v>
      </c>
      <c r="E297">
        <f>+D297/G297</f>
        <v>0.18434146640588361</v>
      </c>
      <c r="F297">
        <v>0.18434146640588345</v>
      </c>
      <c r="G297">
        <v>2.2200000000000001E-2</v>
      </c>
    </row>
    <row r="298" spans="1:7">
      <c r="A298">
        <v>2</v>
      </c>
      <c r="G298">
        <v>3.4200000000000001E-2</v>
      </c>
    </row>
    <row r="299" spans="1:7">
      <c r="A299">
        <v>3</v>
      </c>
      <c r="B299">
        <v>0.32200000000000001</v>
      </c>
      <c r="C299">
        <f t="shared" ref="C299:C307" si="100">+(B299*C$13)+C$14</f>
        <v>0.26007440591766112</v>
      </c>
      <c r="D299">
        <f t="shared" ref="D299:D306" si="101">(C299-C$307)*0.05</f>
        <v>1.0517418024321282E-2</v>
      </c>
      <c r="E299">
        <f t="shared" ref="E299:E306" si="102">+D299/G299</f>
        <v>0.5206642586297664</v>
      </c>
      <c r="F299">
        <v>0.52066425862976606</v>
      </c>
      <c r="G299">
        <v>2.0199999999999999E-2</v>
      </c>
    </row>
    <row r="300" spans="1:7">
      <c r="A300">
        <v>4</v>
      </c>
      <c r="B300">
        <v>0.439</v>
      </c>
      <c r="C300">
        <f t="shared" si="100"/>
        <v>0.35583611088618955</v>
      </c>
      <c r="D300">
        <f t="shared" si="101"/>
        <v>1.5305503272747704E-2</v>
      </c>
      <c r="E300">
        <f t="shared" si="102"/>
        <v>0.58417951422701164</v>
      </c>
      <c r="F300">
        <v>0.58417951422701109</v>
      </c>
      <c r="G300">
        <v>2.6200000000000001E-2</v>
      </c>
    </row>
    <row r="301" spans="1:7">
      <c r="A301">
        <v>5</v>
      </c>
      <c r="B301">
        <v>0.501</v>
      </c>
      <c r="C301">
        <f t="shared" si="100"/>
        <v>0.40658162975840118</v>
      </c>
      <c r="D301">
        <f t="shared" si="101"/>
        <v>1.7842779216358285E-2</v>
      </c>
      <c r="E301">
        <f t="shared" si="102"/>
        <v>0.89662207117378312</v>
      </c>
      <c r="F301">
        <v>0.89662207117378245</v>
      </c>
      <c r="G301">
        <v>1.9900000000000001E-2</v>
      </c>
    </row>
    <row r="302" spans="1:7">
      <c r="A302">
        <v>6</v>
      </c>
      <c r="B302">
        <v>0.23799999999999999</v>
      </c>
      <c r="C302">
        <f t="shared" si="100"/>
        <v>0.19132241260692279</v>
      </c>
      <c r="D302">
        <f t="shared" si="101"/>
        <v>7.0798183587843649E-3</v>
      </c>
      <c r="E302">
        <f t="shared" si="102"/>
        <v>0.20701223271299313</v>
      </c>
      <c r="F302">
        <v>0.20701223271299296</v>
      </c>
      <c r="G302">
        <v>3.4200000000000001E-2</v>
      </c>
    </row>
    <row r="303" spans="1:7">
      <c r="A303">
        <v>7</v>
      </c>
      <c r="B303">
        <v>0.47299999999999998</v>
      </c>
      <c r="C303">
        <f t="shared" si="100"/>
        <v>0.38366429865482171</v>
      </c>
      <c r="D303">
        <f t="shared" si="101"/>
        <v>1.669691266117931E-2</v>
      </c>
      <c r="E303">
        <f t="shared" si="102"/>
        <v>0.93802880118984888</v>
      </c>
      <c r="F303">
        <v>0.9380288011898481</v>
      </c>
      <c r="G303">
        <v>1.78E-2</v>
      </c>
    </row>
    <row r="304" spans="1:7">
      <c r="A304">
        <v>8</v>
      </c>
      <c r="B304">
        <v>0.32800000000000001</v>
      </c>
      <c r="C304">
        <f t="shared" si="100"/>
        <v>0.26498526258271388</v>
      </c>
      <c r="D304">
        <f t="shared" si="101"/>
        <v>1.076296085757392E-2</v>
      </c>
      <c r="E304">
        <f t="shared" si="102"/>
        <v>0.36733654804006555</v>
      </c>
      <c r="F304">
        <v>0.36733654804006521</v>
      </c>
      <c r="G304">
        <v>2.93E-2</v>
      </c>
    </row>
    <row r="305" spans="1:7">
      <c r="A305">
        <v>9</v>
      </c>
      <c r="B305">
        <v>0.39800000000000002</v>
      </c>
      <c r="C305">
        <f t="shared" si="100"/>
        <v>0.32227859034166251</v>
      </c>
      <c r="D305">
        <f t="shared" si="101"/>
        <v>1.3627627245521351E-2</v>
      </c>
      <c r="E305">
        <f t="shared" si="102"/>
        <v>0.69175772819905346</v>
      </c>
      <c r="F305">
        <v>0.6917577281990529</v>
      </c>
      <c r="G305">
        <v>1.9699999999999999E-2</v>
      </c>
    </row>
    <row r="306" spans="1:7">
      <c r="A306">
        <v>10</v>
      </c>
      <c r="B306">
        <v>0.38600000000000001</v>
      </c>
      <c r="C306">
        <f t="shared" si="100"/>
        <v>0.312456877011557</v>
      </c>
      <c r="D306">
        <f t="shared" si="101"/>
        <v>1.3136541579016076E-2</v>
      </c>
      <c r="E306">
        <f t="shared" si="102"/>
        <v>0.52757195096450105</v>
      </c>
      <c r="F306">
        <v>0.52757195096450071</v>
      </c>
      <c r="G306">
        <v>2.4899999999999999E-2</v>
      </c>
    </row>
    <row r="307" spans="1:7">
      <c r="A307" t="s">
        <v>25</v>
      </c>
      <c r="B307">
        <v>6.5000000000000002E-2</v>
      </c>
      <c r="C307">
        <f t="shared" si="100"/>
        <v>4.9726045431235488E-2</v>
      </c>
    </row>
    <row r="308" spans="1:7">
      <c r="E308" s="2">
        <f t="shared" ref="E308:F308" si="103">+AVERAGE(E297:E306)</f>
        <v>0.54639050794921185</v>
      </c>
      <c r="F308" s="2">
        <f t="shared" si="103"/>
        <v>0.54639050794921151</v>
      </c>
    </row>
    <row r="309" spans="1:7">
      <c r="E309" s="2">
        <f t="shared" ref="E309:F309" si="104">+STDEV(E297:E306)</f>
        <v>0.26877866337023665</v>
      </c>
      <c r="F309" s="2">
        <f t="shared" si="104"/>
        <v>0.26877866337023648</v>
      </c>
    </row>
    <row r="310" spans="1:7">
      <c r="E310" s="2">
        <f>+E309/3.1</f>
        <v>8.6702794635560201E-2</v>
      </c>
      <c r="F310" s="2">
        <f>+F309/3</f>
        <v>8.9592887790078832E-2</v>
      </c>
    </row>
    <row r="311" spans="1:7" ht="14.25" customHeight="1">
      <c r="E311" s="2">
        <f t="shared" ref="E311:F311" si="105">+(E310/E308)*100</f>
        <v>15.868283466523803</v>
      </c>
      <c r="F311" s="2">
        <f t="shared" si="105"/>
        <v>16.397226248741266</v>
      </c>
    </row>
    <row r="312" spans="1:7">
      <c r="A312" s="2" t="s">
        <v>34</v>
      </c>
      <c r="G312" t="s">
        <v>19</v>
      </c>
    </row>
    <row r="313" spans="1:7">
      <c r="A313" t="s">
        <v>20</v>
      </c>
      <c r="B313" t="s">
        <v>5</v>
      </c>
      <c r="E313" t="s">
        <v>22</v>
      </c>
      <c r="F313" t="s">
        <v>22</v>
      </c>
      <c r="G313" s="5" t="s">
        <v>23</v>
      </c>
    </row>
    <row r="314" spans="1:7">
      <c r="A314">
        <v>1</v>
      </c>
      <c r="G314">
        <v>2.2200000000000001E-2</v>
      </c>
    </row>
    <row r="315" spans="1:7">
      <c r="A315">
        <v>2</v>
      </c>
      <c r="G315">
        <v>3.4200000000000001E-2</v>
      </c>
    </row>
    <row r="316" spans="1:7">
      <c r="A316">
        <v>3</v>
      </c>
      <c r="B316">
        <v>0.24</v>
      </c>
      <c r="C316">
        <f t="shared" ref="C316:C324" si="106">+(B316*C$13)+C$14</f>
        <v>0.19295936482860704</v>
      </c>
      <c r="D316">
        <f>(C316-C$324)*0.05</f>
        <v>6.5887326922790916E-3</v>
      </c>
      <c r="E316">
        <f t="shared" ref="E316:E323" si="107">+D316/G316</f>
        <v>0.3261748857563907</v>
      </c>
      <c r="F316">
        <v>0.32617488575639036</v>
      </c>
      <c r="G316">
        <v>2.0199999999999999E-2</v>
      </c>
    </row>
    <row r="317" spans="1:7">
      <c r="A317">
        <v>4</v>
      </c>
      <c r="B317">
        <v>0.252</v>
      </c>
      <c r="C317">
        <f t="shared" si="106"/>
        <v>0.20278107815871252</v>
      </c>
      <c r="D317">
        <f t="shared" ref="D317:D323" si="108">(C317-C$324)*0.05</f>
        <v>7.0798183587843649E-3</v>
      </c>
      <c r="E317">
        <f t="shared" si="107"/>
        <v>0.270222074762762</v>
      </c>
      <c r="F317">
        <v>0.27022207476276183</v>
      </c>
      <c r="G317">
        <v>2.6200000000000001E-2</v>
      </c>
    </row>
    <row r="318" spans="1:7">
      <c r="A318">
        <v>5</v>
      </c>
      <c r="B318">
        <v>0.27800000000000002</v>
      </c>
      <c r="C318">
        <f t="shared" si="106"/>
        <v>0.22406145704060773</v>
      </c>
      <c r="D318">
        <f t="shared" si="108"/>
        <v>8.1438373028791256E-3</v>
      </c>
      <c r="E318">
        <f t="shared" si="107"/>
        <v>0.40923805542106156</v>
      </c>
      <c r="F318">
        <v>0.40923805542106123</v>
      </c>
      <c r="G318">
        <v>1.9900000000000001E-2</v>
      </c>
    </row>
    <row r="319" spans="1:7">
      <c r="A319">
        <v>6</v>
      </c>
      <c r="B319">
        <v>0.34699999999999998</v>
      </c>
      <c r="C319">
        <f t="shared" si="106"/>
        <v>0.28053630868871421</v>
      </c>
      <c r="D319">
        <f t="shared" si="108"/>
        <v>1.096757988528445E-2</v>
      </c>
      <c r="E319">
        <f t="shared" si="107"/>
        <v>0.32068947032995465</v>
      </c>
      <c r="F319">
        <v>0.32068947032995443</v>
      </c>
      <c r="G319">
        <v>3.4200000000000001E-2</v>
      </c>
    </row>
    <row r="320" spans="1:7">
      <c r="A320">
        <v>7</v>
      </c>
      <c r="B320">
        <v>0.32800000000000001</v>
      </c>
      <c r="C320">
        <f t="shared" si="106"/>
        <v>0.26498526258271388</v>
      </c>
      <c r="D320">
        <f t="shared" si="108"/>
        <v>1.0190027579984433E-2</v>
      </c>
      <c r="E320">
        <f t="shared" si="107"/>
        <v>0.5724734595496872</v>
      </c>
      <c r="F320">
        <v>0.57247345954968687</v>
      </c>
      <c r="G320">
        <v>1.78E-2</v>
      </c>
    </row>
    <row r="321" spans="1:7">
      <c r="A321">
        <v>8</v>
      </c>
      <c r="B321">
        <v>0.26700000000000002</v>
      </c>
      <c r="C321">
        <f t="shared" si="106"/>
        <v>0.21505821982134438</v>
      </c>
      <c r="D321">
        <f t="shared" si="108"/>
        <v>7.6936754419159583E-3</v>
      </c>
      <c r="E321">
        <f t="shared" si="107"/>
        <v>0.26258277958757537</v>
      </c>
      <c r="F321">
        <v>0.26258277958757514</v>
      </c>
      <c r="G321">
        <v>2.93E-2</v>
      </c>
    </row>
    <row r="322" spans="1:7">
      <c r="A322">
        <v>9</v>
      </c>
      <c r="B322">
        <v>0.27400000000000002</v>
      </c>
      <c r="C322">
        <f t="shared" si="106"/>
        <v>0.22078755259723923</v>
      </c>
      <c r="D322">
        <f t="shared" si="108"/>
        <v>7.9801420807107011E-3</v>
      </c>
      <c r="E322">
        <f t="shared" si="107"/>
        <v>0.40508335435079701</v>
      </c>
      <c r="F322">
        <v>0.40508335435079679</v>
      </c>
      <c r="G322">
        <v>1.9699999999999999E-2</v>
      </c>
    </row>
    <row r="323" spans="1:7">
      <c r="A323">
        <v>10</v>
      </c>
      <c r="B323">
        <v>0.28299999999999997</v>
      </c>
      <c r="C323">
        <f t="shared" si="106"/>
        <v>0.2281538375948183</v>
      </c>
      <c r="D323">
        <f t="shared" si="108"/>
        <v>8.3484563305896552E-3</v>
      </c>
      <c r="E323">
        <f t="shared" si="107"/>
        <v>0.33527937070641189</v>
      </c>
      <c r="F323">
        <v>0.33527937070641162</v>
      </c>
      <c r="G323">
        <v>2.4899999999999999E-2</v>
      </c>
    </row>
    <row r="324" spans="1:7">
      <c r="A324" t="s">
        <v>25</v>
      </c>
      <c r="B324">
        <v>7.9000000000000001E-2</v>
      </c>
      <c r="C324">
        <f t="shared" si="106"/>
        <v>6.118471098302522E-2</v>
      </c>
    </row>
    <row r="325" spans="1:7">
      <c r="E325" s="2">
        <f t="shared" ref="E325:F325" si="109">+AVERAGE(E314:E323)</f>
        <v>0.36271793130808005</v>
      </c>
      <c r="F325" s="2">
        <f t="shared" si="109"/>
        <v>0.36271793130807978</v>
      </c>
    </row>
    <row r="326" spans="1:7">
      <c r="E326" s="2">
        <f t="shared" ref="E326:F326" si="110">+STDEV(E314:E323)</f>
        <v>0.1002806953729707</v>
      </c>
      <c r="F326" s="2">
        <f t="shared" si="110"/>
        <v>0.1002806953729707</v>
      </c>
    </row>
    <row r="327" spans="1:7">
      <c r="E327" s="2">
        <f>+E326/3.1</f>
        <v>3.2348611410635705E-2</v>
      </c>
      <c r="F327" s="2">
        <f>+F326/2.64</f>
        <v>3.7985111883701017E-2</v>
      </c>
    </row>
    <row r="328" spans="1:7">
      <c r="E328" s="2">
        <f t="shared" ref="E328:F328" si="111">+(E327/E325)*100</f>
        <v>8.918393224723129</v>
      </c>
      <c r="F328" s="2">
        <f t="shared" si="111"/>
        <v>10.472355680546107</v>
      </c>
    </row>
    <row r="329" spans="1:7">
      <c r="A329" s="2" t="s">
        <v>35</v>
      </c>
      <c r="G329" t="s">
        <v>19</v>
      </c>
    </row>
    <row r="330" spans="1:7">
      <c r="A330" t="s">
        <v>20</v>
      </c>
      <c r="B330" t="s">
        <v>5</v>
      </c>
      <c r="E330" t="s">
        <v>22</v>
      </c>
      <c r="F330" t="s">
        <v>22</v>
      </c>
      <c r="G330" s="5" t="s">
        <v>23</v>
      </c>
    </row>
    <row r="331" spans="1:7">
      <c r="A331">
        <v>1</v>
      </c>
      <c r="B331">
        <v>0.21299999999999999</v>
      </c>
      <c r="C331">
        <f t="shared" ref="C331:C341" si="112">+(B331*C$13)+C$14</f>
        <v>0.1708605098358697</v>
      </c>
      <c r="D331">
        <f>(C331-C$341)*0.05</f>
        <v>5.8111803869790746E-3</v>
      </c>
      <c r="E331">
        <f>+D331/G331</f>
        <v>0.2617648822963547</v>
      </c>
      <c r="F331">
        <v>0.26176488229635447</v>
      </c>
      <c r="G331">
        <v>2.2200000000000001E-2</v>
      </c>
    </row>
    <row r="332" spans="1:7">
      <c r="A332">
        <v>2</v>
      </c>
      <c r="G332">
        <v>3.4200000000000001E-2</v>
      </c>
    </row>
    <row r="333" spans="1:7">
      <c r="A333">
        <v>3</v>
      </c>
      <c r="B333">
        <v>0.219</v>
      </c>
      <c r="C333">
        <f t="shared" si="112"/>
        <v>0.17577136650092245</v>
      </c>
      <c r="D333">
        <f t="shared" ref="D333:D340" si="113">(C333-C$341)*0.05</f>
        <v>6.0567232202317122E-3</v>
      </c>
      <c r="E333">
        <f t="shared" ref="E333:E340" si="114">+D333/G333</f>
        <v>0.29983778317978776</v>
      </c>
      <c r="F333">
        <v>0.29983778317978754</v>
      </c>
      <c r="G333">
        <v>2.0199999999999999E-2</v>
      </c>
    </row>
    <row r="334" spans="1:7">
      <c r="A334">
        <v>4</v>
      </c>
      <c r="B334">
        <v>0.25900000000000001</v>
      </c>
      <c r="C334">
        <f t="shared" si="112"/>
        <v>0.20851041093460737</v>
      </c>
      <c r="D334">
        <f t="shared" si="113"/>
        <v>7.6936754419159583E-3</v>
      </c>
      <c r="E334">
        <f t="shared" si="114"/>
        <v>0.29365173442427323</v>
      </c>
      <c r="F334">
        <v>0.29365173442427295</v>
      </c>
      <c r="G334">
        <v>2.6200000000000001E-2</v>
      </c>
    </row>
    <row r="335" spans="1:7">
      <c r="A335">
        <v>5</v>
      </c>
      <c r="B335">
        <v>0.24399999999999999</v>
      </c>
      <c r="C335">
        <f t="shared" si="112"/>
        <v>0.19623326927197551</v>
      </c>
      <c r="D335">
        <f t="shared" si="113"/>
        <v>7.0798183587843649E-3</v>
      </c>
      <c r="E335">
        <f t="shared" si="114"/>
        <v>0.35576976677308364</v>
      </c>
      <c r="F335">
        <v>0.35576976677308336</v>
      </c>
      <c r="G335">
        <v>1.9900000000000001E-2</v>
      </c>
    </row>
    <row r="336" spans="1:7">
      <c r="A336">
        <v>6</v>
      </c>
      <c r="B336">
        <v>0.249</v>
      </c>
      <c r="C336">
        <f t="shared" si="112"/>
        <v>0.20032564982618614</v>
      </c>
      <c r="D336">
        <f t="shared" si="113"/>
        <v>7.2844373864948964E-3</v>
      </c>
      <c r="E336">
        <f t="shared" si="114"/>
        <v>0.212995245219149</v>
      </c>
      <c r="F336">
        <v>0.21299524521914887</v>
      </c>
      <c r="G336">
        <v>3.4200000000000001E-2</v>
      </c>
    </row>
    <row r="337" spans="1:7">
      <c r="A337">
        <v>7</v>
      </c>
      <c r="B337">
        <v>0.27500000000000002</v>
      </c>
      <c r="C337">
        <f t="shared" si="112"/>
        <v>0.22160602870808135</v>
      </c>
      <c r="D337">
        <f t="shared" si="113"/>
        <v>8.348456330589657E-3</v>
      </c>
      <c r="E337">
        <f t="shared" si="114"/>
        <v>0.46901440059492455</v>
      </c>
      <c r="F337">
        <v>0.46901440059492427</v>
      </c>
      <c r="G337">
        <v>1.78E-2</v>
      </c>
    </row>
    <row r="338" spans="1:7">
      <c r="A338">
        <v>8</v>
      </c>
      <c r="B338">
        <v>0.157</v>
      </c>
      <c r="C338">
        <f t="shared" si="112"/>
        <v>0.12502584762871083</v>
      </c>
      <c r="D338">
        <f t="shared" si="113"/>
        <v>3.5194472766211307E-3</v>
      </c>
      <c r="E338">
        <f t="shared" si="114"/>
        <v>0.12011765449218877</v>
      </c>
      <c r="F338">
        <v>0.12011765449218864</v>
      </c>
      <c r="G338">
        <v>2.93E-2</v>
      </c>
    </row>
    <row r="339" spans="1:7">
      <c r="A339">
        <v>9</v>
      </c>
      <c r="B339">
        <v>0.14899999999999999</v>
      </c>
      <c r="C339">
        <f t="shared" si="112"/>
        <v>0.11847803874197382</v>
      </c>
      <c r="D339">
        <f t="shared" si="113"/>
        <v>3.1920568322842805E-3</v>
      </c>
      <c r="E339">
        <f t="shared" si="114"/>
        <v>0.16203334174031883</v>
      </c>
      <c r="F339">
        <v>0.16203334174031869</v>
      </c>
      <c r="G339">
        <v>1.9699999999999999E-2</v>
      </c>
    </row>
    <row r="340" spans="1:7">
      <c r="A340">
        <v>10</v>
      </c>
      <c r="B340">
        <v>0.27</v>
      </c>
      <c r="C340">
        <f t="shared" si="112"/>
        <v>0.21751364815387075</v>
      </c>
      <c r="D340">
        <f t="shared" si="113"/>
        <v>8.1438373028791273E-3</v>
      </c>
      <c r="E340">
        <f t="shared" si="114"/>
        <v>0.32706173907145092</v>
      </c>
      <c r="F340">
        <v>0.32706173907145064</v>
      </c>
      <c r="G340">
        <v>2.4899999999999999E-2</v>
      </c>
    </row>
    <row r="341" spans="1:7">
      <c r="A341" t="s">
        <v>25</v>
      </c>
      <c r="B341">
        <v>7.0999999999999994E-2</v>
      </c>
      <c r="C341">
        <f t="shared" si="112"/>
        <v>5.4636902096288222E-2</v>
      </c>
    </row>
    <row r="342" spans="1:7">
      <c r="E342" s="2">
        <f t="shared" ref="E342:F342" si="115">+AVERAGE(E331:E340)</f>
        <v>0.27802739419905903</v>
      </c>
      <c r="F342" s="2">
        <f t="shared" si="115"/>
        <v>0.27802739419905881</v>
      </c>
    </row>
    <row r="343" spans="1:7">
      <c r="E343" s="2">
        <f t="shared" ref="E343:F343" si="116">+STDEV(E331:E340)</f>
        <v>0.10519496717520803</v>
      </c>
      <c r="F343" s="2">
        <f t="shared" si="116"/>
        <v>0.1051949671752079</v>
      </c>
    </row>
    <row r="344" spans="1:7">
      <c r="E344" s="2">
        <f>+E343/3.1</f>
        <v>3.3933860379099366E-2</v>
      </c>
      <c r="F344" s="2">
        <f>+F343/3</f>
        <v>3.5064989058402635E-2</v>
      </c>
    </row>
    <row r="345" spans="1:7">
      <c r="E345" s="2">
        <f t="shared" ref="E345:F345" si="117">+(E344/E342)*100</f>
        <v>12.205221890762235</v>
      </c>
      <c r="F345" s="2">
        <f t="shared" si="117"/>
        <v>12.612062620454303</v>
      </c>
    </row>
    <row r="346" spans="1:7">
      <c r="A346" s="1" t="s">
        <v>38</v>
      </c>
    </row>
    <row r="347" spans="1:7">
      <c r="A347" s="4" t="s">
        <v>16</v>
      </c>
      <c r="G347" t="s">
        <v>19</v>
      </c>
    </row>
    <row r="348" spans="1:7">
      <c r="A348" t="s">
        <v>20</v>
      </c>
      <c r="B348" t="s">
        <v>5</v>
      </c>
      <c r="E348" t="s">
        <v>22</v>
      </c>
      <c r="F348" t="s">
        <v>22</v>
      </c>
      <c r="G348" s="5" t="s">
        <v>23</v>
      </c>
    </row>
    <row r="349" spans="1:7">
      <c r="A349">
        <v>1</v>
      </c>
      <c r="B349">
        <v>0.26400000000000001</v>
      </c>
      <c r="C349">
        <f t="shared" ref="C349:C358" si="118">+(B349*C$13)+C$14</f>
        <v>0.212602791488818</v>
      </c>
      <c r="D349">
        <f>(C349-C$359)*0.05</f>
        <v>8.348456330589657E-3</v>
      </c>
      <c r="E349">
        <f t="shared" ref="E349:E358" si="119">+D349/G349</f>
        <v>0.36777340663390556</v>
      </c>
      <c r="F349">
        <v>0.36777340663390529</v>
      </c>
      <c r="G349">
        <v>2.2700000000000001E-2</v>
      </c>
    </row>
    <row r="350" spans="1:7">
      <c r="A350">
        <v>2</v>
      </c>
      <c r="B350">
        <v>0.189</v>
      </c>
      <c r="C350">
        <f t="shared" si="118"/>
        <v>0.15121708317565877</v>
      </c>
      <c r="D350">
        <f t="shared" ref="D350:D358" si="120">(C350-C$359)*0.05</f>
        <v>5.2791709149316952E-3</v>
      </c>
      <c r="E350">
        <f t="shared" si="119"/>
        <v>0.27785110078587871</v>
      </c>
      <c r="F350">
        <v>0.27785110078587844</v>
      </c>
      <c r="G350">
        <v>1.9E-2</v>
      </c>
    </row>
    <row r="351" spans="1:7">
      <c r="A351">
        <v>3</v>
      </c>
      <c r="B351">
        <v>0.24299999999999999</v>
      </c>
      <c r="C351">
        <f t="shared" si="118"/>
        <v>0.19541479316113339</v>
      </c>
      <c r="D351">
        <f t="shared" si="120"/>
        <v>7.4890564142054252E-3</v>
      </c>
      <c r="E351">
        <f t="shared" si="119"/>
        <v>0.38803401109872665</v>
      </c>
      <c r="F351">
        <v>0.38803401109872643</v>
      </c>
      <c r="G351">
        <v>1.9300000000000001E-2</v>
      </c>
    </row>
    <row r="352" spans="1:7">
      <c r="A352">
        <v>4</v>
      </c>
      <c r="B352">
        <v>0.245</v>
      </c>
      <c r="C352">
        <f t="shared" si="118"/>
        <v>0.19705174538281764</v>
      </c>
      <c r="D352">
        <f t="shared" si="120"/>
        <v>7.5709040252896383E-3</v>
      </c>
      <c r="E352">
        <f t="shared" si="119"/>
        <v>0.40486117782297526</v>
      </c>
      <c r="F352">
        <v>0.40486117782297493</v>
      </c>
      <c r="G352">
        <v>1.8700000000000001E-2</v>
      </c>
    </row>
    <row r="353" spans="1:7">
      <c r="A353">
        <v>5</v>
      </c>
      <c r="B353">
        <v>0.251</v>
      </c>
      <c r="C353">
        <f t="shared" si="118"/>
        <v>0.20196260204787039</v>
      </c>
      <c r="D353">
        <f t="shared" si="120"/>
        <v>7.8164468585422749E-3</v>
      </c>
      <c r="E353">
        <f t="shared" si="119"/>
        <v>0.28842977337794373</v>
      </c>
      <c r="F353">
        <v>0.28842977337794357</v>
      </c>
      <c r="G353">
        <v>2.7099999999999999E-2</v>
      </c>
    </row>
    <row r="354" spans="1:7">
      <c r="A354">
        <v>6</v>
      </c>
      <c r="B354">
        <v>0.26400000000000001</v>
      </c>
      <c r="C354">
        <f t="shared" si="118"/>
        <v>0.212602791488818</v>
      </c>
      <c r="D354">
        <f t="shared" si="120"/>
        <v>8.348456330589657E-3</v>
      </c>
      <c r="E354">
        <f t="shared" si="119"/>
        <v>0.30920208631813545</v>
      </c>
      <c r="F354">
        <v>0.30920208631813517</v>
      </c>
      <c r="G354">
        <v>2.7E-2</v>
      </c>
    </row>
    <row r="355" spans="1:7">
      <c r="A355">
        <v>7</v>
      </c>
      <c r="B355">
        <v>0.32300000000000001</v>
      </c>
      <c r="C355">
        <f t="shared" si="118"/>
        <v>0.26089288202850325</v>
      </c>
      <c r="D355">
        <f t="shared" si="120"/>
        <v>1.076296085757392E-2</v>
      </c>
      <c r="E355">
        <f t="shared" si="119"/>
        <v>0.52759612046930981</v>
      </c>
      <c r="F355">
        <v>0.52759612046930926</v>
      </c>
      <c r="G355">
        <v>2.0400000000000001E-2</v>
      </c>
    </row>
    <row r="356" spans="1:7">
      <c r="A356">
        <v>8</v>
      </c>
      <c r="B356">
        <v>0.34</v>
      </c>
      <c r="C356">
        <f t="shared" si="118"/>
        <v>0.27480697591281938</v>
      </c>
      <c r="D356">
        <f t="shared" si="120"/>
        <v>1.1458665551789727E-2</v>
      </c>
      <c r="E356">
        <f t="shared" si="119"/>
        <v>0.550897382297583</v>
      </c>
      <c r="F356">
        <v>0.55089738229758267</v>
      </c>
      <c r="G356">
        <v>2.0799999999999999E-2</v>
      </c>
    </row>
    <row r="357" spans="1:7">
      <c r="A357">
        <v>9</v>
      </c>
      <c r="B357">
        <v>0.251</v>
      </c>
      <c r="C357">
        <f t="shared" si="118"/>
        <v>0.20196260204787039</v>
      </c>
      <c r="D357">
        <f t="shared" si="120"/>
        <v>7.8164468585422749E-3</v>
      </c>
      <c r="E357">
        <f t="shared" si="119"/>
        <v>0.39879830910929975</v>
      </c>
      <c r="F357">
        <v>0.39879830910929948</v>
      </c>
      <c r="G357">
        <v>1.9599999999999999E-2</v>
      </c>
    </row>
    <row r="358" spans="1:7">
      <c r="A358">
        <v>10</v>
      </c>
      <c r="B358">
        <v>0.40100000000000002</v>
      </c>
      <c r="C358">
        <f t="shared" si="118"/>
        <v>0.32473401867418888</v>
      </c>
      <c r="D358">
        <f t="shared" si="120"/>
        <v>1.3955017689858202E-2</v>
      </c>
      <c r="E358">
        <f t="shared" si="119"/>
        <v>0.70837653248011179</v>
      </c>
      <c r="F358">
        <v>0.70837653248011134</v>
      </c>
      <c r="G358">
        <v>1.9699999999999999E-2</v>
      </c>
    </row>
    <row r="359" spans="1:7">
      <c r="A359" t="s">
        <v>31</v>
      </c>
      <c r="B359">
        <v>0.06</v>
      </c>
      <c r="C359">
        <f t="shared" ref="C359:C374" si="121">+(B359*C$13)+C$14</f>
        <v>4.5633664877024874E-2</v>
      </c>
    </row>
    <row r="360" spans="1:7">
      <c r="E360" s="2">
        <f t="shared" ref="E360:F360" si="122">+AVERAGE(E349:E358)</f>
        <v>0.42218199003938689</v>
      </c>
      <c r="F360" s="2">
        <f t="shared" si="122"/>
        <v>0.42218199003938661</v>
      </c>
    </row>
    <row r="361" spans="1:7">
      <c r="E361" s="2">
        <f t="shared" ref="E361:F361" si="123">+STDEV(E349:E358)</f>
        <v>0.13582906431097538</v>
      </c>
      <c r="F361" s="2">
        <f t="shared" si="123"/>
        <v>0.13582906431097511</v>
      </c>
    </row>
    <row r="362" spans="1:7">
      <c r="E362" s="2">
        <f>+E361/3.1</f>
        <v>4.3815827197088833E-2</v>
      </c>
      <c r="F362" s="2">
        <f>+F361/3.16</f>
        <v>4.2983881111068073E-2</v>
      </c>
    </row>
    <row r="363" spans="1:7">
      <c r="E363" s="2">
        <f t="shared" ref="E363:F363" si="124">+(E362/E360)*100</f>
        <v>10.378421683265335</v>
      </c>
      <c r="F363" s="2">
        <f t="shared" si="124"/>
        <v>10.181363043709652</v>
      </c>
    </row>
    <row r="364" spans="1:7">
      <c r="A364" s="2" t="s">
        <v>32</v>
      </c>
      <c r="G364" t="s">
        <v>19</v>
      </c>
    </row>
    <row r="365" spans="1:7">
      <c r="A365" t="s">
        <v>20</v>
      </c>
      <c r="B365" t="s">
        <v>5</v>
      </c>
      <c r="E365" t="s">
        <v>22</v>
      </c>
      <c r="F365" t="s">
        <v>22</v>
      </c>
      <c r="G365" s="5" t="s">
        <v>23</v>
      </c>
    </row>
    <row r="366" spans="1:7">
      <c r="A366">
        <v>1</v>
      </c>
      <c r="B366">
        <v>0.25700000000000001</v>
      </c>
      <c r="C366">
        <f t="shared" si="121"/>
        <v>0.20687345871292315</v>
      </c>
      <c r="D366">
        <f>(C366-C$376)*0.05</f>
        <v>8.0619896917949133E-3</v>
      </c>
      <c r="E366">
        <f t="shared" ref="E366:E375" si="125">+D366/G366</f>
        <v>0.35515373091607544</v>
      </c>
      <c r="F366">
        <v>0.35515373091607516</v>
      </c>
      <c r="G366">
        <v>2.2700000000000001E-2</v>
      </c>
    </row>
    <row r="367" spans="1:7">
      <c r="A367">
        <v>2</v>
      </c>
      <c r="B367">
        <v>0.23499999999999999</v>
      </c>
      <c r="C367">
        <f t="shared" si="121"/>
        <v>0.18886698427439641</v>
      </c>
      <c r="D367">
        <f t="shared" ref="D367:D375" si="126">(C367-C$376)*0.05</f>
        <v>7.161665969868578E-3</v>
      </c>
      <c r="E367">
        <f t="shared" si="125"/>
        <v>0.37692978788781989</v>
      </c>
      <c r="F367">
        <v>0.37692978788781956</v>
      </c>
      <c r="G367">
        <v>1.9E-2</v>
      </c>
    </row>
    <row r="368" spans="1:7">
      <c r="A368">
        <v>3</v>
      </c>
      <c r="B368">
        <v>8.3000000000000004E-2</v>
      </c>
      <c r="C368">
        <f t="shared" si="121"/>
        <v>6.4458615426393709E-2</v>
      </c>
      <c r="D368">
        <f t="shared" si="126"/>
        <v>9.4124752746844184E-4</v>
      </c>
      <c r="E368">
        <f t="shared" si="125"/>
        <v>4.8769301941370038E-2</v>
      </c>
      <c r="F368">
        <v>4.8769301941370004E-2</v>
      </c>
      <c r="G368">
        <v>1.9300000000000001E-2</v>
      </c>
    </row>
    <row r="369" spans="1:7">
      <c r="A369">
        <v>4</v>
      </c>
      <c r="B369">
        <v>7.0999999999999994E-2</v>
      </c>
      <c r="C369">
        <f t="shared" si="121"/>
        <v>5.4636902096288222E-2</v>
      </c>
      <c r="D369">
        <f t="shared" si="126"/>
        <v>4.5016186096316743E-4</v>
      </c>
      <c r="E369">
        <f t="shared" si="125"/>
        <v>2.4072826789474193E-2</v>
      </c>
      <c r="F369">
        <v>2.4072826789474172E-2</v>
      </c>
      <c r="G369">
        <v>1.8700000000000001E-2</v>
      </c>
    </row>
    <row r="370" spans="1:7">
      <c r="A370">
        <v>5</v>
      </c>
      <c r="B370">
        <v>0.122</v>
      </c>
      <c r="C370">
        <f t="shared" si="121"/>
        <v>9.6379183749236499E-2</v>
      </c>
      <c r="D370">
        <f t="shared" si="126"/>
        <v>2.5372759436105815E-3</v>
      </c>
      <c r="E370">
        <f t="shared" si="125"/>
        <v>9.362641858341629E-2</v>
      </c>
      <c r="F370">
        <v>9.3626418583416249E-2</v>
      </c>
      <c r="G370">
        <v>2.7099999999999999E-2</v>
      </c>
    </row>
    <row r="371" spans="1:7">
      <c r="A371">
        <v>6</v>
      </c>
      <c r="B371">
        <v>0.16300000000000001</v>
      </c>
      <c r="C371">
        <f t="shared" si="121"/>
        <v>0.12993670429376356</v>
      </c>
      <c r="D371">
        <f t="shared" si="126"/>
        <v>4.2151519708369346E-3</v>
      </c>
      <c r="E371">
        <f t="shared" si="125"/>
        <v>0.1561167396606272</v>
      </c>
      <c r="F371">
        <v>0.15611673966062709</v>
      </c>
      <c r="G371">
        <v>2.7E-2</v>
      </c>
    </row>
    <row r="372" spans="1:7">
      <c r="A372">
        <v>7</v>
      </c>
      <c r="B372">
        <v>0.127</v>
      </c>
      <c r="C372">
        <f t="shared" si="121"/>
        <v>0.10047156430344713</v>
      </c>
      <c r="D372">
        <f t="shared" si="126"/>
        <v>2.7418949713211129E-3</v>
      </c>
      <c r="E372">
        <f t="shared" si="125"/>
        <v>0.13440661624123101</v>
      </c>
      <c r="F372">
        <v>0.1344066162412309</v>
      </c>
      <c r="G372">
        <v>2.0400000000000001E-2</v>
      </c>
    </row>
    <row r="373" spans="1:7">
      <c r="A373">
        <v>8</v>
      </c>
      <c r="B373">
        <v>7.3999999999999996E-2</v>
      </c>
      <c r="C373">
        <f t="shared" si="121"/>
        <v>5.7092330428814592E-2</v>
      </c>
      <c r="D373">
        <f t="shared" si="126"/>
        <v>5.7293327758948587E-4</v>
      </c>
      <c r="E373">
        <f t="shared" si="125"/>
        <v>2.754486911487913E-2</v>
      </c>
      <c r="F373">
        <v>2.7544869114879113E-2</v>
      </c>
      <c r="G373">
        <v>2.0799999999999999E-2</v>
      </c>
    </row>
    <row r="374" spans="1:7">
      <c r="A374">
        <v>9</v>
      </c>
      <c r="B374">
        <v>0.113</v>
      </c>
      <c r="C374">
        <f t="shared" si="121"/>
        <v>8.9012898751657396E-2</v>
      </c>
      <c r="D374">
        <f t="shared" si="126"/>
        <v>2.168961693731626E-3</v>
      </c>
      <c r="E374">
        <f t="shared" si="125"/>
        <v>0.11066131090467481</v>
      </c>
      <c r="F374">
        <v>0.11066131090467474</v>
      </c>
      <c r="G374">
        <v>1.9599999999999999E-2</v>
      </c>
    </row>
    <row r="375" spans="1:7">
      <c r="A375">
        <v>10</v>
      </c>
      <c r="B375">
        <v>0.123</v>
      </c>
      <c r="C375">
        <f t="shared" ref="C375:C390" si="127">+(B375*C$13)+C$14</f>
        <v>9.7197659860078625E-2</v>
      </c>
      <c r="D375">
        <f t="shared" si="126"/>
        <v>2.5781997491526876E-3</v>
      </c>
      <c r="E375">
        <f t="shared" si="125"/>
        <v>0.13087308371333439</v>
      </c>
      <c r="F375">
        <v>0.13087308371333431</v>
      </c>
      <c r="G375">
        <v>1.9699999999999999E-2</v>
      </c>
    </row>
    <row r="376" spans="1:7">
      <c r="A376" t="s">
        <v>25</v>
      </c>
      <c r="B376">
        <v>0.06</v>
      </c>
      <c r="C376">
        <f t="shared" si="127"/>
        <v>4.5633664877024874E-2</v>
      </c>
    </row>
    <row r="377" spans="1:7">
      <c r="E377" s="2">
        <f t="shared" ref="E377:F377" si="128">+AVERAGE(E366:E375)</f>
        <v>0.14581546857529024</v>
      </c>
      <c r="F377" s="2">
        <f t="shared" si="128"/>
        <v>0.14581546857529015</v>
      </c>
    </row>
    <row r="378" spans="1:7">
      <c r="E378" s="2">
        <f t="shared" ref="E378:F378" si="129">+STDEV(E366:E375)</f>
        <v>0.12466959237151085</v>
      </c>
      <c r="F378" s="2">
        <f t="shared" si="129"/>
        <v>0.12466959237151067</v>
      </c>
    </row>
    <row r="379" spans="1:7">
      <c r="E379" s="2">
        <f>+E378/3.1</f>
        <v>4.0215997539197045E-2</v>
      </c>
      <c r="F379" s="2">
        <f>+F378/3.16</f>
        <v>3.9452402649212237E-2</v>
      </c>
    </row>
    <row r="380" spans="1:7">
      <c r="E380" s="2">
        <f t="shared" ref="E380:F380" si="130">+(E379/E377)*100</f>
        <v>27.580062617589814</v>
      </c>
      <c r="F380" s="2">
        <f t="shared" si="130"/>
        <v>27.056390542572263</v>
      </c>
    </row>
    <row r="381" spans="1:7">
      <c r="A381" s="2" t="s">
        <v>33</v>
      </c>
      <c r="G381" t="s">
        <v>19</v>
      </c>
    </row>
    <row r="382" spans="1:7">
      <c r="A382" t="s">
        <v>20</v>
      </c>
      <c r="B382" t="s">
        <v>5</v>
      </c>
      <c r="E382" t="s">
        <v>22</v>
      </c>
      <c r="F382" t="s">
        <v>22</v>
      </c>
      <c r="G382" s="5" t="s">
        <v>23</v>
      </c>
    </row>
    <row r="383" spans="1:7">
      <c r="A383">
        <v>1</v>
      </c>
      <c r="B383">
        <v>0.11600000000000001</v>
      </c>
      <c r="C383">
        <f t="shared" si="127"/>
        <v>9.1468327084183773E-2</v>
      </c>
      <c r="D383">
        <f>(C383-C$393)*0.05</f>
        <v>2.6191235546947945E-3</v>
      </c>
      <c r="E383">
        <f t="shared" ref="E383:E392" si="131">+D383/G383</f>
        <v>0.11537989227730372</v>
      </c>
      <c r="F383">
        <v>0.11537989227730361</v>
      </c>
      <c r="G383">
        <v>2.2700000000000001E-2</v>
      </c>
    </row>
    <row r="384" spans="1:7">
      <c r="A384">
        <v>2</v>
      </c>
      <c r="B384">
        <v>0.248</v>
      </c>
      <c r="C384">
        <f t="shared" si="127"/>
        <v>0.19950717371534402</v>
      </c>
      <c r="D384">
        <f t="shared" ref="D384:D392" si="132">(C384-C$393)*0.05</f>
        <v>8.0210658862528064E-3</v>
      </c>
      <c r="E384">
        <f t="shared" si="131"/>
        <v>0.42216136243435826</v>
      </c>
      <c r="F384">
        <v>0.42216136243435787</v>
      </c>
      <c r="G384">
        <v>1.9E-2</v>
      </c>
    </row>
    <row r="385" spans="1:7">
      <c r="A385">
        <v>3</v>
      </c>
      <c r="B385">
        <v>0.105</v>
      </c>
      <c r="C385">
        <f t="shared" si="127"/>
        <v>8.2465089864920404E-2</v>
      </c>
      <c r="D385">
        <f t="shared" si="132"/>
        <v>2.168961693731626E-3</v>
      </c>
      <c r="E385">
        <f t="shared" si="131"/>
        <v>0.11238143490837441</v>
      </c>
      <c r="F385">
        <v>0.11238143490837431</v>
      </c>
      <c r="G385">
        <v>1.9300000000000001E-2</v>
      </c>
    </row>
    <row r="386" spans="1:7">
      <c r="A386">
        <v>4</v>
      </c>
      <c r="B386">
        <v>7.3999999999999996E-2</v>
      </c>
      <c r="C386">
        <f t="shared" si="127"/>
        <v>5.7092330428814592E-2</v>
      </c>
      <c r="D386">
        <f t="shared" si="132"/>
        <v>9.0032372192633519E-4</v>
      </c>
      <c r="E386">
        <f t="shared" si="131"/>
        <v>4.81456535789484E-2</v>
      </c>
      <c r="F386">
        <v>4.8145653578948365E-2</v>
      </c>
      <c r="G386">
        <v>1.8700000000000001E-2</v>
      </c>
    </row>
    <row r="387" spans="1:7">
      <c r="A387">
        <v>5</v>
      </c>
      <c r="B387">
        <v>0.11799999999999999</v>
      </c>
      <c r="C387">
        <f t="shared" si="127"/>
        <v>9.3105279305868011E-2</v>
      </c>
      <c r="D387">
        <f t="shared" si="132"/>
        <v>2.7009711657790063E-3</v>
      </c>
      <c r="E387">
        <f t="shared" si="131"/>
        <v>9.9666832685572193E-2</v>
      </c>
      <c r="F387">
        <v>9.9666832685572096E-2</v>
      </c>
      <c r="G387">
        <v>2.7099999999999999E-2</v>
      </c>
    </row>
    <row r="388" spans="1:7">
      <c r="A388">
        <v>6</v>
      </c>
      <c r="B388">
        <v>0.27200000000000002</v>
      </c>
      <c r="C388">
        <f t="shared" si="127"/>
        <v>0.219150600375555</v>
      </c>
      <c r="D388">
        <f t="shared" si="132"/>
        <v>9.0032372192633565E-3</v>
      </c>
      <c r="E388">
        <f t="shared" si="131"/>
        <v>0.33345323034308727</v>
      </c>
      <c r="F388">
        <v>0.33345323034308694</v>
      </c>
      <c r="G388">
        <v>2.7E-2</v>
      </c>
    </row>
    <row r="389" spans="1:7">
      <c r="A389">
        <v>7</v>
      </c>
      <c r="B389">
        <v>0.157</v>
      </c>
      <c r="C389">
        <f t="shared" si="127"/>
        <v>0.12502584762871083</v>
      </c>
      <c r="D389">
        <f t="shared" si="132"/>
        <v>4.2969995819211477E-3</v>
      </c>
      <c r="E389">
        <f t="shared" si="131"/>
        <v>0.21063723440789939</v>
      </c>
      <c r="F389">
        <v>0.21063723440789917</v>
      </c>
      <c r="G389">
        <v>2.0400000000000001E-2</v>
      </c>
    </row>
    <row r="390" spans="1:7">
      <c r="A390">
        <v>8</v>
      </c>
      <c r="B390">
        <v>0.152</v>
      </c>
      <c r="C390">
        <f t="shared" si="127"/>
        <v>0.1209334670745002</v>
      </c>
      <c r="D390">
        <f t="shared" si="132"/>
        <v>4.0923805542106163E-3</v>
      </c>
      <c r="E390">
        <f t="shared" si="131"/>
        <v>0.19674906510627962</v>
      </c>
      <c r="F390">
        <v>0.19674906510627946</v>
      </c>
      <c r="G390">
        <v>2.0799999999999999E-2</v>
      </c>
    </row>
    <row r="391" spans="1:7">
      <c r="A391">
        <v>9</v>
      </c>
      <c r="B391">
        <v>0.24399999999999999</v>
      </c>
      <c r="C391">
        <f t="shared" ref="C391:C406" si="133">+(B391*C$13)+C$14</f>
        <v>0.19623326927197551</v>
      </c>
      <c r="D391">
        <f t="shared" si="132"/>
        <v>7.8573706640843819E-3</v>
      </c>
      <c r="E391">
        <f t="shared" si="131"/>
        <v>0.40088625837165215</v>
      </c>
      <c r="F391">
        <v>0.40088625837165187</v>
      </c>
      <c r="G391">
        <v>1.9599999999999999E-2</v>
      </c>
    </row>
    <row r="392" spans="1:7">
      <c r="A392">
        <v>10</v>
      </c>
      <c r="B392">
        <v>0.16300000000000001</v>
      </c>
      <c r="C392">
        <f t="shared" si="133"/>
        <v>0.12993670429376356</v>
      </c>
      <c r="D392">
        <f t="shared" si="132"/>
        <v>4.5425424151737835E-3</v>
      </c>
      <c r="E392">
        <f t="shared" si="131"/>
        <v>0.23058590939968446</v>
      </c>
      <c r="F392">
        <v>0.23058590939968429</v>
      </c>
      <c r="G392">
        <v>1.9699999999999999E-2</v>
      </c>
    </row>
    <row r="393" spans="1:7">
      <c r="A393" t="s">
        <v>25</v>
      </c>
      <c r="B393">
        <v>5.1999999999999998E-2</v>
      </c>
      <c r="C393">
        <f t="shared" si="133"/>
        <v>3.9085855990287889E-2</v>
      </c>
    </row>
    <row r="394" spans="1:7">
      <c r="E394" s="2">
        <f t="shared" ref="E394:F394" si="134">+AVERAGE(E383:E392)</f>
        <v>0.21700468735131598</v>
      </c>
      <c r="F394" s="2">
        <f t="shared" si="134"/>
        <v>0.21700468735131584</v>
      </c>
    </row>
    <row r="395" spans="1:7">
      <c r="E395" s="2">
        <f t="shared" ref="E395:F395" si="135">+STDEV(E383:E392)</f>
        <v>0.13066173897530686</v>
      </c>
      <c r="F395" s="2">
        <f t="shared" si="135"/>
        <v>0.13066173897530661</v>
      </c>
    </row>
    <row r="396" spans="1:7">
      <c r="E396" s="2">
        <f>+E395/3.1</f>
        <v>4.2148948056550603E-2</v>
      </c>
      <c r="F396" s="2">
        <f>+F395/3.16</f>
        <v>4.1348651574464115E-2</v>
      </c>
    </row>
    <row r="397" spans="1:7">
      <c r="E397" s="2">
        <f t="shared" ref="E397:F397" si="136">+(E396/E394)*100</f>
        <v>19.423058815459729</v>
      </c>
      <c r="F397" s="2">
        <f t="shared" si="136"/>
        <v>19.054266559469962</v>
      </c>
    </row>
    <row r="398" spans="1:7">
      <c r="A398" s="2" t="s">
        <v>34</v>
      </c>
      <c r="G398" t="s">
        <v>19</v>
      </c>
    </row>
    <row r="399" spans="1:7">
      <c r="A399" t="s">
        <v>20</v>
      </c>
      <c r="B399" t="s">
        <v>5</v>
      </c>
      <c r="E399" t="s">
        <v>22</v>
      </c>
      <c r="F399" t="s">
        <v>22</v>
      </c>
      <c r="G399" s="5" t="s">
        <v>23</v>
      </c>
    </row>
    <row r="400" spans="1:7">
      <c r="A400">
        <v>1</v>
      </c>
      <c r="B400">
        <v>8.8999999999999996E-2</v>
      </c>
      <c r="C400">
        <f t="shared" si="133"/>
        <v>6.9369472091446435E-2</v>
      </c>
      <c r="D400">
        <f>(C400-C$410)*0.05</f>
        <v>1.8006474438526706E-3</v>
      </c>
      <c r="E400">
        <f t="shared" ref="E400:E409" si="137">+D400/G400</f>
        <v>7.9323675940646279E-2</v>
      </c>
      <c r="F400">
        <v>7.9323675940646224E-2</v>
      </c>
      <c r="G400">
        <v>2.2700000000000001E-2</v>
      </c>
    </row>
    <row r="401" spans="1:7">
      <c r="A401">
        <v>2</v>
      </c>
      <c r="B401">
        <v>8.6999999999999994E-2</v>
      </c>
      <c r="C401">
        <f t="shared" si="133"/>
        <v>6.7732519869762198E-2</v>
      </c>
      <c r="D401">
        <f t="shared" ref="D401:D409" si="138">(C401-C$410)*0.05</f>
        <v>1.7187998327684588E-3</v>
      </c>
      <c r="E401">
        <f t="shared" si="137"/>
        <v>9.0463149093076775E-2</v>
      </c>
      <c r="F401">
        <v>9.0463149093076664E-2</v>
      </c>
      <c r="G401">
        <v>1.9E-2</v>
      </c>
    </row>
    <row r="402" spans="1:7">
      <c r="A402">
        <v>3</v>
      </c>
      <c r="B402">
        <v>6.7000000000000004E-2</v>
      </c>
      <c r="C402">
        <f t="shared" si="133"/>
        <v>5.136299765291974E-2</v>
      </c>
      <c r="D402">
        <f t="shared" si="138"/>
        <v>9.0032372192633584E-4</v>
      </c>
      <c r="E402">
        <f t="shared" si="137"/>
        <v>4.6648897509136568E-2</v>
      </c>
      <c r="F402">
        <v>4.6648897509136519E-2</v>
      </c>
      <c r="G402">
        <v>1.9300000000000001E-2</v>
      </c>
    </row>
    <row r="403" spans="1:7">
      <c r="A403">
        <v>4</v>
      </c>
      <c r="B403">
        <v>4.5999999999999999E-2</v>
      </c>
      <c r="C403">
        <f t="shared" si="133"/>
        <v>3.4174999325235149E-2</v>
      </c>
      <c r="D403">
        <f t="shared" si="138"/>
        <v>4.0923805542106287E-5</v>
      </c>
      <c r="E403">
        <f t="shared" si="137"/>
        <v>2.1884387990431168E-3</v>
      </c>
      <c r="F403">
        <v>2.1884387990431168E-3</v>
      </c>
      <c r="G403">
        <v>1.8700000000000001E-2</v>
      </c>
    </row>
    <row r="404" spans="1:7">
      <c r="A404">
        <v>5</v>
      </c>
      <c r="B404">
        <v>8.1000000000000003E-2</v>
      </c>
      <c r="C404">
        <f t="shared" si="133"/>
        <v>6.2821663204709458E-2</v>
      </c>
      <c r="D404">
        <f t="shared" si="138"/>
        <v>1.4732569995158217E-3</v>
      </c>
      <c r="E404">
        <f t="shared" si="137"/>
        <v>5.436372691940302E-2</v>
      </c>
      <c r="F404">
        <v>5.4363726919402972E-2</v>
      </c>
      <c r="G404">
        <v>2.7099999999999999E-2</v>
      </c>
    </row>
    <row r="405" spans="1:7">
      <c r="A405">
        <v>6</v>
      </c>
      <c r="B405">
        <v>0.113</v>
      </c>
      <c r="C405">
        <f t="shared" si="133"/>
        <v>8.9012898751657396E-2</v>
      </c>
      <c r="D405">
        <f t="shared" si="138"/>
        <v>2.782818776863219E-3</v>
      </c>
      <c r="E405">
        <f t="shared" si="137"/>
        <v>0.10306736210604515</v>
      </c>
      <c r="F405">
        <v>0.10306736210604507</v>
      </c>
      <c r="G405">
        <v>2.7E-2</v>
      </c>
    </row>
    <row r="406" spans="1:7">
      <c r="A406">
        <v>7</v>
      </c>
      <c r="B406">
        <v>0.152</v>
      </c>
      <c r="C406">
        <f t="shared" si="133"/>
        <v>0.1209334670745002</v>
      </c>
      <c r="D406">
        <f t="shared" si="138"/>
        <v>4.378847193005359E-3</v>
      </c>
      <c r="E406">
        <f t="shared" si="137"/>
        <v>0.21464937220614502</v>
      </c>
      <c r="F406">
        <v>0.21464937220614486</v>
      </c>
      <c r="G406">
        <v>2.0400000000000001E-2</v>
      </c>
    </row>
    <row r="407" spans="1:7">
      <c r="A407">
        <v>8</v>
      </c>
      <c r="B407">
        <v>0.05</v>
      </c>
      <c r="C407">
        <f t="shared" ref="C407:C422" si="139">+(B407*C$13)+C$14</f>
        <v>3.7448903768603645E-2</v>
      </c>
      <c r="D407">
        <f t="shared" si="138"/>
        <v>2.046190277105311E-4</v>
      </c>
      <c r="E407">
        <f t="shared" si="137"/>
        <v>9.8374532553139951E-3</v>
      </c>
      <c r="F407">
        <v>9.8374532553139778E-3</v>
      </c>
      <c r="G407">
        <v>2.0799999999999999E-2</v>
      </c>
    </row>
    <row r="408" spans="1:7">
      <c r="A408">
        <v>9</v>
      </c>
      <c r="B408">
        <v>5.8999999999999997E-2</v>
      </c>
      <c r="C408">
        <f t="shared" si="139"/>
        <v>4.4815188766182748E-2</v>
      </c>
      <c r="D408">
        <f t="shared" si="138"/>
        <v>5.7293327758948631E-4</v>
      </c>
      <c r="E408">
        <f t="shared" si="137"/>
        <v>2.9231289672932977E-2</v>
      </c>
      <c r="F408">
        <v>2.9231289672932936E-2</v>
      </c>
      <c r="G408">
        <v>1.9599999999999999E-2</v>
      </c>
    </row>
    <row r="409" spans="1:7">
      <c r="A409">
        <v>10</v>
      </c>
      <c r="B409">
        <v>0.09</v>
      </c>
      <c r="C409">
        <f t="shared" si="139"/>
        <v>7.0187948202288561E-2</v>
      </c>
      <c r="D409">
        <f t="shared" si="138"/>
        <v>1.8415712493947769E-3</v>
      </c>
      <c r="E409">
        <f t="shared" si="137"/>
        <v>9.348077408095315E-2</v>
      </c>
      <c r="F409">
        <v>9.348077408095308E-2</v>
      </c>
      <c r="G409">
        <v>1.9699999999999999E-2</v>
      </c>
    </row>
    <row r="410" spans="1:7">
      <c r="A410" t="s">
        <v>25</v>
      </c>
      <c r="B410">
        <v>4.4999999999999998E-2</v>
      </c>
      <c r="C410">
        <f t="shared" si="139"/>
        <v>3.3356523214393023E-2</v>
      </c>
    </row>
    <row r="411" spans="1:7">
      <c r="E411" s="2">
        <f t="shared" ref="E411:F411" si="140">+AVERAGE(E400:E409)</f>
        <v>7.2325413958269608E-2</v>
      </c>
      <c r="F411" s="2">
        <f t="shared" si="140"/>
        <v>7.2325413958269552E-2</v>
      </c>
    </row>
    <row r="412" spans="1:7">
      <c r="E412" s="2">
        <f t="shared" ref="E412:F412" si="141">+STDEV(E400:E409)</f>
        <v>6.1182449007722642E-2</v>
      </c>
      <c r="F412" s="2">
        <f t="shared" si="141"/>
        <v>6.1182449007722607E-2</v>
      </c>
    </row>
    <row r="413" spans="1:7">
      <c r="E413" s="2">
        <f>+E412/3.1</f>
        <v>1.9736273873458915E-2</v>
      </c>
      <c r="F413" s="2">
        <f>+F412/3.16</f>
        <v>1.936153449611475E-2</v>
      </c>
    </row>
    <row r="414" spans="1:7">
      <c r="E414" s="2">
        <f t="shared" ref="E414:F414" si="142">+(E413/E411)*100</f>
        <v>27.288158882638918</v>
      </c>
      <c r="F414" s="2">
        <f t="shared" si="142"/>
        <v>26.770029283601477</v>
      </c>
    </row>
    <row r="415" spans="1:7">
      <c r="A415" s="2" t="s">
        <v>35</v>
      </c>
      <c r="G415" t="s">
        <v>19</v>
      </c>
    </row>
    <row r="416" spans="1:7">
      <c r="A416" t="s">
        <v>20</v>
      </c>
      <c r="B416" t="s">
        <v>5</v>
      </c>
      <c r="E416" t="s">
        <v>22</v>
      </c>
      <c r="F416" t="s">
        <v>22</v>
      </c>
      <c r="G416" s="5" t="s">
        <v>23</v>
      </c>
    </row>
    <row r="417" spans="1:7">
      <c r="A417">
        <v>1</v>
      </c>
      <c r="B417">
        <v>0.105</v>
      </c>
      <c r="C417">
        <f t="shared" si="139"/>
        <v>8.2465089864920404E-2</v>
      </c>
      <c r="D417">
        <f>(C417-C$427)*0.05</f>
        <v>3.3966758599948106E-3</v>
      </c>
      <c r="E417">
        <f t="shared" ref="E417:E426" si="143">+D417/G417</f>
        <v>0.14963329779712822</v>
      </c>
      <c r="F417">
        <v>0.14963329779712811</v>
      </c>
      <c r="G417">
        <v>2.2700000000000001E-2</v>
      </c>
    </row>
    <row r="418" spans="1:7">
      <c r="A418">
        <v>2</v>
      </c>
      <c r="B418">
        <v>0.113</v>
      </c>
      <c r="C418">
        <f t="shared" si="139"/>
        <v>8.9012898751657396E-2</v>
      </c>
      <c r="D418">
        <f t="shared" ref="D418:D426" si="144">(C418-C$427)*0.05</f>
        <v>3.7240663043316604E-3</v>
      </c>
      <c r="E418">
        <f t="shared" si="143"/>
        <v>0.19600348970166634</v>
      </c>
      <c r="F418">
        <v>0.19600348970166617</v>
      </c>
      <c r="G418">
        <v>1.9E-2</v>
      </c>
    </row>
    <row r="419" spans="1:7">
      <c r="A419">
        <v>3</v>
      </c>
      <c r="B419">
        <v>3.7999999999999999E-2</v>
      </c>
      <c r="C419">
        <f t="shared" si="139"/>
        <v>2.7627190438498164E-2</v>
      </c>
      <c r="D419">
        <f t="shared" si="144"/>
        <v>6.5478088867369853E-4</v>
      </c>
      <c r="E419">
        <f t="shared" si="143"/>
        <v>3.3926470915735675E-2</v>
      </c>
      <c r="F419">
        <v>3.3926470915735654E-2</v>
      </c>
      <c r="G419">
        <v>1.9300000000000001E-2</v>
      </c>
    </row>
    <row r="420" spans="1:7">
      <c r="A420">
        <v>4</v>
      </c>
      <c r="B420">
        <v>4.3999999999999997E-2</v>
      </c>
      <c r="C420">
        <f t="shared" si="139"/>
        <v>3.2538047103550904E-2</v>
      </c>
      <c r="D420">
        <f t="shared" si="144"/>
        <v>9.0032372192633552E-4</v>
      </c>
      <c r="E420">
        <f t="shared" si="143"/>
        <v>4.8145653578948421E-2</v>
      </c>
      <c r="F420">
        <v>4.8145653578948372E-2</v>
      </c>
      <c r="G420">
        <v>1.8700000000000001E-2</v>
      </c>
    </row>
    <row r="421" spans="1:7">
      <c r="A421">
        <v>5</v>
      </c>
      <c r="B421">
        <v>0.10299999999999999</v>
      </c>
      <c r="C421">
        <f t="shared" si="139"/>
        <v>8.0828137643236167E-2</v>
      </c>
      <c r="D421">
        <f t="shared" si="144"/>
        <v>3.3148282489105989E-3</v>
      </c>
      <c r="E421">
        <f t="shared" si="143"/>
        <v>0.12231838556865679</v>
      </c>
      <c r="F421">
        <v>0.12231838556865668</v>
      </c>
      <c r="G421">
        <v>2.7099999999999999E-2</v>
      </c>
    </row>
    <row r="422" spans="1:7">
      <c r="A422">
        <v>6</v>
      </c>
      <c r="B422">
        <v>0.25700000000000001</v>
      </c>
      <c r="C422">
        <f t="shared" si="139"/>
        <v>0.20687345871292315</v>
      </c>
      <c r="D422">
        <f t="shared" si="144"/>
        <v>9.617094302394949E-3</v>
      </c>
      <c r="E422">
        <f t="shared" si="143"/>
        <v>0.35618867786647962</v>
      </c>
      <c r="F422">
        <v>0.35618867786647929</v>
      </c>
      <c r="G422">
        <v>2.7E-2</v>
      </c>
    </row>
    <row r="423" spans="1:7">
      <c r="A423">
        <v>7</v>
      </c>
      <c r="B423">
        <v>9.6000000000000002E-2</v>
      </c>
      <c r="C423">
        <f t="shared" ref="C423:C438" si="145">+(B423*C$13)+C$14</f>
        <v>7.5098804867341301E-2</v>
      </c>
      <c r="D423">
        <f t="shared" si="144"/>
        <v>3.0283616101158557E-3</v>
      </c>
      <c r="E423">
        <f t="shared" si="143"/>
        <v>0.14844909853509095</v>
      </c>
      <c r="F423">
        <v>0.14844909853509083</v>
      </c>
      <c r="G423">
        <v>2.0400000000000001E-2</v>
      </c>
    </row>
    <row r="424" spans="1:7">
      <c r="A424">
        <v>8</v>
      </c>
      <c r="B424">
        <v>0.13600000000000001</v>
      </c>
      <c r="C424">
        <f t="shared" si="145"/>
        <v>0.10783784930102625</v>
      </c>
      <c r="D424">
        <f t="shared" si="144"/>
        <v>4.6653138318001027E-3</v>
      </c>
      <c r="E424">
        <f t="shared" si="143"/>
        <v>0.22429393422115879</v>
      </c>
      <c r="F424">
        <v>0.22429393422115859</v>
      </c>
      <c r="G424">
        <v>2.0799999999999999E-2</v>
      </c>
    </row>
    <row r="425" spans="1:7">
      <c r="A425">
        <v>9</v>
      </c>
      <c r="B425">
        <v>0.13200000000000001</v>
      </c>
      <c r="C425">
        <f t="shared" si="145"/>
        <v>0.10456394485765774</v>
      </c>
      <c r="D425">
        <f t="shared" si="144"/>
        <v>4.5016186096316774E-3</v>
      </c>
      <c r="E425">
        <f t="shared" si="143"/>
        <v>0.22967441885875906</v>
      </c>
      <c r="F425">
        <v>0.22967441885875889</v>
      </c>
      <c r="G425">
        <v>1.9599999999999999E-2</v>
      </c>
    </row>
    <row r="426" spans="1:7">
      <c r="A426">
        <v>10</v>
      </c>
      <c r="B426">
        <v>0.124</v>
      </c>
      <c r="C426">
        <f t="shared" si="145"/>
        <v>9.8016135970920751E-2</v>
      </c>
      <c r="D426">
        <f t="shared" si="144"/>
        <v>4.1742281652948276E-3</v>
      </c>
      <c r="E426">
        <f t="shared" si="143"/>
        <v>0.21188975458349379</v>
      </c>
      <c r="F426">
        <v>0.21188975458349363</v>
      </c>
      <c r="G426">
        <v>1.9699999999999999E-2</v>
      </c>
    </row>
    <row r="427" spans="1:7">
      <c r="A427" t="s">
        <v>25</v>
      </c>
      <c r="B427">
        <v>2.1999999999999999E-2</v>
      </c>
      <c r="C427">
        <f t="shared" si="145"/>
        <v>1.4531572665024195E-2</v>
      </c>
    </row>
    <row r="428" spans="1:7">
      <c r="E428" s="2">
        <f t="shared" ref="E428:F428" si="146">+AVERAGE(E417:E426)</f>
        <v>0.17205231816271174</v>
      </c>
      <c r="F428" s="2">
        <f t="shared" si="146"/>
        <v>0.17205231816271163</v>
      </c>
    </row>
    <row r="429" spans="1:7">
      <c r="E429" s="2">
        <f t="shared" ref="E429:F429" si="147">+STDEV(E417:E426)</f>
        <v>9.4328722837171752E-2</v>
      </c>
      <c r="F429" s="2">
        <f t="shared" si="147"/>
        <v>9.4328722837171586E-2</v>
      </c>
    </row>
    <row r="430" spans="1:7">
      <c r="E430" s="2">
        <f>+E429/3.1</f>
        <v>3.0428620270055402E-2</v>
      </c>
      <c r="F430" s="2">
        <f>+F429/3.16</f>
        <v>2.9850861657332778E-2</v>
      </c>
    </row>
    <row r="431" spans="1:7">
      <c r="E431" s="2">
        <f t="shared" ref="E431:F431" si="148">+(E430/E428)*100</f>
        <v>17.685678748762179</v>
      </c>
      <c r="F431" s="2">
        <f t="shared" si="148"/>
        <v>17.34987472188693</v>
      </c>
    </row>
    <row r="432" spans="1:7">
      <c r="A432" s="1" t="s">
        <v>39</v>
      </c>
    </row>
    <row r="433" spans="1:7">
      <c r="A433" s="4" t="s">
        <v>16</v>
      </c>
      <c r="G433" t="s">
        <v>19</v>
      </c>
    </row>
    <row r="434" spans="1:7">
      <c r="A434" t="s">
        <v>20</v>
      </c>
      <c r="B434" t="s">
        <v>5</v>
      </c>
      <c r="E434" t="s">
        <v>22</v>
      </c>
      <c r="F434" t="s">
        <v>22</v>
      </c>
      <c r="G434" s="5" t="s">
        <v>23</v>
      </c>
    </row>
    <row r="435" spans="1:7">
      <c r="A435">
        <v>1</v>
      </c>
      <c r="B435">
        <v>1.095</v>
      </c>
      <c r="C435">
        <f t="shared" si="145"/>
        <v>0.89275643959862228</v>
      </c>
      <c r="D435">
        <f>(C435-C$445)*0.05</f>
        <v>2.9874378045737452E-3</v>
      </c>
      <c r="E435">
        <f t="shared" ref="E435:E444" si="149">+D435/G435</f>
        <v>0.11230969190126862</v>
      </c>
      <c r="F435">
        <v>0.11230969190126862</v>
      </c>
      <c r="G435">
        <v>2.6599999999999999E-2</v>
      </c>
    </row>
    <row r="436" spans="1:7">
      <c r="A436">
        <v>2</v>
      </c>
      <c r="B436">
        <v>1.1950000000000001</v>
      </c>
      <c r="C436">
        <f t="shared" si="145"/>
        <v>0.97460405068283462</v>
      </c>
      <c r="D436">
        <f t="shared" ref="D436:D444" si="150">(C436-C$445)*0.05</f>
        <v>7.0798183587843623E-3</v>
      </c>
      <c r="E436">
        <f t="shared" si="149"/>
        <v>0.2866323222179904</v>
      </c>
      <c r="F436">
        <v>0.28663232221799018</v>
      </c>
      <c r="G436">
        <v>2.47E-2</v>
      </c>
    </row>
    <row r="437" spans="1:7">
      <c r="A437">
        <v>3</v>
      </c>
      <c r="B437">
        <v>1.1950000000000001</v>
      </c>
      <c r="C437">
        <f t="shared" si="145"/>
        <v>0.97460405068283462</v>
      </c>
      <c r="D437">
        <f t="shared" si="150"/>
        <v>7.0798183587843623E-3</v>
      </c>
      <c r="E437">
        <f t="shared" si="149"/>
        <v>0.39552057870303703</v>
      </c>
      <c r="F437">
        <v>0.39552057870303675</v>
      </c>
      <c r="G437">
        <v>1.7899999999999999E-2</v>
      </c>
    </row>
    <row r="438" spans="1:7">
      <c r="A438">
        <v>4</v>
      </c>
      <c r="B438">
        <v>1.23</v>
      </c>
      <c r="C438">
        <f t="shared" si="145"/>
        <v>1.0032507145623089</v>
      </c>
      <c r="D438">
        <f t="shared" si="150"/>
        <v>8.5121515527580745E-3</v>
      </c>
      <c r="E438">
        <f t="shared" si="149"/>
        <v>0.31066246542912679</v>
      </c>
      <c r="F438">
        <v>0.31066246542912679</v>
      </c>
      <c r="G438">
        <v>2.7400000000000001E-2</v>
      </c>
    </row>
    <row r="439" spans="1:7">
      <c r="A439">
        <v>5</v>
      </c>
      <c r="B439">
        <v>1.1950000000000001</v>
      </c>
      <c r="C439">
        <f t="shared" ref="C439:C454" si="151">+(B439*C$13)+C$14</f>
        <v>0.97460405068283462</v>
      </c>
      <c r="D439">
        <f t="shared" si="150"/>
        <v>7.0798183587843623E-3</v>
      </c>
      <c r="E439">
        <f t="shared" si="149"/>
        <v>0.309162373746042</v>
      </c>
      <c r="F439">
        <v>0.30916237374604177</v>
      </c>
      <c r="G439">
        <v>2.29E-2</v>
      </c>
    </row>
    <row r="440" spans="1:7">
      <c r="A440">
        <v>6</v>
      </c>
      <c r="B440">
        <v>1.2549999999999999</v>
      </c>
      <c r="C440">
        <f t="shared" si="151"/>
        <v>1.0237126173333619</v>
      </c>
      <c r="D440">
        <f t="shared" si="150"/>
        <v>9.5352466913107281E-3</v>
      </c>
      <c r="E440">
        <f t="shared" si="149"/>
        <v>0.52105173176561359</v>
      </c>
      <c r="F440">
        <v>0.52105173176561304</v>
      </c>
      <c r="G440">
        <v>1.83E-2</v>
      </c>
    </row>
    <row r="441" spans="1:7">
      <c r="A441">
        <v>7</v>
      </c>
      <c r="B441">
        <v>1.0900000000000001</v>
      </c>
      <c r="C441">
        <f t="shared" si="151"/>
        <v>0.88866405904441181</v>
      </c>
      <c r="D441">
        <f t="shared" si="150"/>
        <v>2.782818776863222E-3</v>
      </c>
      <c r="E441">
        <f t="shared" si="149"/>
        <v>9.0058860092660911E-2</v>
      </c>
      <c r="F441">
        <v>9.0058860092660717E-2</v>
      </c>
      <c r="G441">
        <v>3.09E-2</v>
      </c>
    </row>
    <row r="442" spans="1:7">
      <c r="A442">
        <v>8</v>
      </c>
      <c r="B442">
        <v>1.19</v>
      </c>
      <c r="C442">
        <f t="shared" si="151"/>
        <v>0.97051167012862394</v>
      </c>
      <c r="D442">
        <f t="shared" si="150"/>
        <v>6.8751993310738283E-3</v>
      </c>
      <c r="E442">
        <f t="shared" si="149"/>
        <v>0.32127099677915089</v>
      </c>
      <c r="F442">
        <v>0.32127099677915061</v>
      </c>
      <c r="G442">
        <v>2.1399999999999999E-2</v>
      </c>
    </row>
    <row r="443" spans="1:7">
      <c r="A443">
        <v>9</v>
      </c>
      <c r="B443">
        <v>1.105</v>
      </c>
      <c r="C443">
        <f t="shared" si="151"/>
        <v>0.90094120070704353</v>
      </c>
      <c r="D443">
        <f t="shared" si="150"/>
        <v>3.396675859994808E-3</v>
      </c>
      <c r="E443">
        <f t="shared" si="149"/>
        <v>0.1332029749017572</v>
      </c>
      <c r="F443">
        <v>0.13320297490175698</v>
      </c>
      <c r="G443">
        <v>2.5499999999999998E-2</v>
      </c>
    </row>
    <row r="444" spans="1:7">
      <c r="A444">
        <v>10</v>
      </c>
      <c r="B444">
        <v>1.2250000000000001</v>
      </c>
      <c r="C444">
        <f t="shared" si="151"/>
        <v>0.99915833400809828</v>
      </c>
      <c r="D444">
        <f t="shared" si="150"/>
        <v>8.3075325250475448E-3</v>
      </c>
      <c r="E444">
        <f t="shared" si="149"/>
        <v>0.28845599045303977</v>
      </c>
      <c r="F444">
        <v>0.28845599045303977</v>
      </c>
      <c r="G444">
        <v>2.8799999999999999E-2</v>
      </c>
    </row>
    <row r="445" spans="1:7">
      <c r="A445" t="s">
        <v>31</v>
      </c>
      <c r="B445">
        <v>1.022</v>
      </c>
      <c r="C445">
        <f t="shared" si="151"/>
        <v>0.83300768350714738</v>
      </c>
    </row>
    <row r="446" spans="1:7">
      <c r="E446" s="2">
        <f t="shared" ref="E446:F446" si="152">+AVERAGE(E435:E444)</f>
        <v>0.27683279859896881</v>
      </c>
      <c r="F446" s="2">
        <f t="shared" si="152"/>
        <v>0.27683279859896853</v>
      </c>
    </row>
    <row r="447" spans="1:7">
      <c r="E447" s="2">
        <f t="shared" ref="E447:F447" si="153">+STDEV(E435:E444)</f>
        <v>0.13362762936091621</v>
      </c>
      <c r="F447" s="2">
        <f t="shared" si="153"/>
        <v>0.13362762936091621</v>
      </c>
    </row>
    <row r="448" spans="1:7">
      <c r="E448" s="2">
        <f>+E447/3.1</f>
        <v>4.3105686890618132E-2</v>
      </c>
      <c r="F448" s="2">
        <f>+F447/3.16</f>
        <v>4.2287224481302593E-2</v>
      </c>
    </row>
    <row r="449" spans="1:7">
      <c r="E449" s="2">
        <f t="shared" ref="E449:F449" si="154">+(E448/E446)*100</f>
        <v>15.571018719159349</v>
      </c>
      <c r="F449" s="2">
        <f t="shared" si="154"/>
        <v>15.275366464998108</v>
      </c>
    </row>
    <row r="450" spans="1:7">
      <c r="A450" s="2" t="s">
        <v>32</v>
      </c>
      <c r="G450" t="s">
        <v>19</v>
      </c>
    </row>
    <row r="451" spans="1:7">
      <c r="A451" t="s">
        <v>20</v>
      </c>
      <c r="B451" t="s">
        <v>5</v>
      </c>
      <c r="E451" t="s">
        <v>22</v>
      </c>
      <c r="F451" t="s">
        <v>22</v>
      </c>
      <c r="G451" s="5" t="s">
        <v>23</v>
      </c>
    </row>
    <row r="452" spans="1:7">
      <c r="A452">
        <v>1</v>
      </c>
      <c r="B452">
        <v>1.125</v>
      </c>
      <c r="C452">
        <f t="shared" si="151"/>
        <v>0.91731072292388605</v>
      </c>
      <c r="D452">
        <f>(C452-C$462)*0.05</f>
        <v>2.9874378045737504E-3</v>
      </c>
      <c r="E452">
        <f t="shared" ref="E452:E461" si="155">+D452/G452</f>
        <v>0.11230969190126881</v>
      </c>
      <c r="F452">
        <v>0.11230969190126862</v>
      </c>
      <c r="G452">
        <v>2.6599999999999999E-2</v>
      </c>
    </row>
    <row r="453" spans="1:7">
      <c r="A453">
        <v>2</v>
      </c>
      <c r="B453">
        <v>1.23</v>
      </c>
      <c r="C453">
        <f t="shared" si="151"/>
        <v>1.0032507145623089</v>
      </c>
      <c r="D453">
        <f t="shared" ref="D453:D461" si="156">(C453-C$462)*0.05</f>
        <v>7.2844373864948912E-3</v>
      </c>
      <c r="E453">
        <f t="shared" si="155"/>
        <v>0.29491649338035997</v>
      </c>
      <c r="F453">
        <v>0.29491649338035997</v>
      </c>
      <c r="G453">
        <v>2.47E-2</v>
      </c>
    </row>
    <row r="454" spans="1:7">
      <c r="A454">
        <v>3</v>
      </c>
      <c r="B454">
        <v>1.145</v>
      </c>
      <c r="C454">
        <f t="shared" si="151"/>
        <v>0.93368024514072845</v>
      </c>
      <c r="D454">
        <f t="shared" si="156"/>
        <v>3.8059139154158709E-3</v>
      </c>
      <c r="E454">
        <f t="shared" si="155"/>
        <v>0.21262088912937827</v>
      </c>
      <c r="F454">
        <v>0.21262088912937796</v>
      </c>
      <c r="G454">
        <v>1.7899999999999999E-2</v>
      </c>
    </row>
    <row r="455" spans="1:7">
      <c r="A455">
        <v>4</v>
      </c>
      <c r="B455">
        <v>1.2</v>
      </c>
      <c r="C455">
        <f t="shared" ref="C455:C470" si="157">+(B455*C$13)+C$14</f>
        <v>0.97869643123704519</v>
      </c>
      <c r="D455">
        <f t="shared" si="156"/>
        <v>6.0567232202317078E-3</v>
      </c>
      <c r="E455">
        <f t="shared" si="155"/>
        <v>0.22104829270918641</v>
      </c>
      <c r="F455">
        <v>0.22104829270918622</v>
      </c>
      <c r="G455">
        <v>2.7400000000000001E-2</v>
      </c>
    </row>
    <row r="456" spans="1:7">
      <c r="A456">
        <v>5</v>
      </c>
      <c r="B456">
        <v>1.115</v>
      </c>
      <c r="C456">
        <f t="shared" si="157"/>
        <v>0.90912596181546479</v>
      </c>
      <c r="D456">
        <f t="shared" si="156"/>
        <v>2.5781997491526876E-3</v>
      </c>
      <c r="E456">
        <f t="shared" si="155"/>
        <v>0.11258514188439683</v>
      </c>
      <c r="F456">
        <v>0.11258514188439661</v>
      </c>
      <c r="G456">
        <v>2.29E-2</v>
      </c>
    </row>
    <row r="457" spans="1:7">
      <c r="A457">
        <v>6</v>
      </c>
      <c r="B457">
        <v>1.2250000000000001</v>
      </c>
      <c r="C457">
        <f t="shared" si="157"/>
        <v>0.99915833400809828</v>
      </c>
      <c r="D457">
        <f t="shared" si="156"/>
        <v>7.0798183587843623E-3</v>
      </c>
      <c r="E457">
        <f t="shared" si="155"/>
        <v>0.38687532015215093</v>
      </c>
      <c r="F457">
        <v>0.38687532015215093</v>
      </c>
      <c r="G457">
        <v>1.83E-2</v>
      </c>
    </row>
    <row r="458" spans="1:7">
      <c r="A458">
        <v>7</v>
      </c>
      <c r="B458">
        <v>1.165</v>
      </c>
      <c r="C458">
        <f t="shared" si="157"/>
        <v>0.95004976735757096</v>
      </c>
      <c r="D458">
        <f t="shared" si="156"/>
        <v>4.6243900262579966E-3</v>
      </c>
      <c r="E458">
        <f t="shared" si="155"/>
        <v>0.14965663515398048</v>
      </c>
      <c r="F458">
        <v>0.14965663515398028</v>
      </c>
      <c r="G458">
        <v>3.09E-2</v>
      </c>
    </row>
    <row r="459" spans="1:7">
      <c r="A459">
        <v>8</v>
      </c>
      <c r="B459">
        <v>1.2250000000000001</v>
      </c>
      <c r="C459">
        <f t="shared" si="157"/>
        <v>0.99915833400809828</v>
      </c>
      <c r="D459">
        <f t="shared" si="156"/>
        <v>7.0798183587843623E-3</v>
      </c>
      <c r="E459">
        <f t="shared" si="155"/>
        <v>0.33083263358805431</v>
      </c>
      <c r="F459">
        <v>0.33083263358805431</v>
      </c>
      <c r="G459">
        <v>2.1399999999999999E-2</v>
      </c>
    </row>
    <row r="460" spans="1:7">
      <c r="A460">
        <v>9</v>
      </c>
      <c r="B460">
        <v>1.2549999999999999</v>
      </c>
      <c r="C460">
        <f t="shared" si="157"/>
        <v>1.0237126173333619</v>
      </c>
      <c r="D460">
        <f t="shared" si="156"/>
        <v>8.3075325250475448E-3</v>
      </c>
      <c r="E460">
        <f t="shared" si="155"/>
        <v>0.3257855892175508</v>
      </c>
      <c r="F460">
        <v>0.32578558921755041</v>
      </c>
      <c r="G460">
        <v>2.5499999999999998E-2</v>
      </c>
    </row>
    <row r="461" spans="1:7">
      <c r="A461">
        <v>10</v>
      </c>
      <c r="B461">
        <v>1.22</v>
      </c>
      <c r="C461">
        <f t="shared" si="157"/>
        <v>0.99506595345388771</v>
      </c>
      <c r="D461">
        <f t="shared" si="156"/>
        <v>6.8751993310738335E-3</v>
      </c>
      <c r="E461">
        <f t="shared" si="155"/>
        <v>0.23872219899561922</v>
      </c>
      <c r="F461">
        <v>0.23872219899561886</v>
      </c>
      <c r="G461">
        <v>2.8799999999999999E-2</v>
      </c>
    </row>
    <row r="462" spans="1:7">
      <c r="A462" t="s">
        <v>25</v>
      </c>
      <c r="B462">
        <v>1.052</v>
      </c>
      <c r="C462">
        <f t="shared" si="157"/>
        <v>0.85756196683241104</v>
      </c>
      <c r="D462">
        <f>(C462-C$66)*0.05</f>
        <v>3.3311977711274414E-2</v>
      </c>
    </row>
    <row r="463" spans="1:7">
      <c r="E463" s="2">
        <f t="shared" ref="E463:F463" si="158">+AVERAGE(E452:E461)</f>
        <v>0.23853528861119461</v>
      </c>
      <c r="F463" s="2">
        <f t="shared" si="158"/>
        <v>0.23853528861119438</v>
      </c>
    </row>
    <row r="464" spans="1:7">
      <c r="E464" s="2">
        <f t="shared" ref="E464:F464" si="159">+STDEV(E452:E461)</f>
        <v>9.5445250089479447E-2</v>
      </c>
      <c r="F464" s="2">
        <f t="shared" si="159"/>
        <v>9.5445250089479572E-2</v>
      </c>
    </row>
    <row r="465" spans="1:7">
      <c r="E465" s="2">
        <f>+E464/3.1</f>
        <v>3.0788790351444981E-2</v>
      </c>
      <c r="F465" s="2">
        <f>+F464/3.16</f>
        <v>3.0204193066291001E-2</v>
      </c>
    </row>
    <row r="466" spans="1:7">
      <c r="E466" s="2">
        <f t="shared" ref="E466:F466" si="160">+(E465/E463)*100</f>
        <v>12.907436266853493</v>
      </c>
      <c r="F466" s="2">
        <f t="shared" si="160"/>
        <v>12.662358363052507</v>
      </c>
    </row>
    <row r="467" spans="1:7">
      <c r="A467" s="2" t="s">
        <v>33</v>
      </c>
      <c r="G467" t="s">
        <v>19</v>
      </c>
    </row>
    <row r="468" spans="1:7">
      <c r="A468" t="s">
        <v>20</v>
      </c>
      <c r="B468" t="s">
        <v>5</v>
      </c>
      <c r="E468" t="s">
        <v>22</v>
      </c>
      <c r="F468" t="s">
        <v>22</v>
      </c>
      <c r="G468" s="5" t="s">
        <v>23</v>
      </c>
    </row>
    <row r="469" spans="1:7">
      <c r="A469">
        <v>1</v>
      </c>
      <c r="B469">
        <v>1.24</v>
      </c>
      <c r="C469">
        <f t="shared" si="157"/>
        <v>1.0114354756707302</v>
      </c>
      <c r="D469">
        <f>(C469-C$479)*0.05</f>
        <v>8.7576943860107181E-3</v>
      </c>
      <c r="E469">
        <f t="shared" ref="E469:E478" si="161">+D469/G469</f>
        <v>0.32923663105303452</v>
      </c>
      <c r="F469">
        <v>0.32923663105303425</v>
      </c>
      <c r="G469">
        <v>2.6599999999999999E-2</v>
      </c>
    </row>
    <row r="470" spans="1:7">
      <c r="A470">
        <v>2</v>
      </c>
      <c r="B470">
        <v>1.335</v>
      </c>
      <c r="C470">
        <f t="shared" si="157"/>
        <v>1.0891907062007318</v>
      </c>
      <c r="D470">
        <f t="shared" ref="D470:D478" si="162">(C470-C$479)*0.05</f>
        <v>1.2645455912510796E-2</v>
      </c>
      <c r="E470">
        <f t="shared" si="161"/>
        <v>0.51196177783444519</v>
      </c>
      <c r="F470">
        <v>0.51196177783444485</v>
      </c>
      <c r="G470">
        <v>2.47E-2</v>
      </c>
    </row>
    <row r="471" spans="1:7">
      <c r="A471">
        <v>3</v>
      </c>
      <c r="B471">
        <v>1.18</v>
      </c>
      <c r="C471">
        <f t="shared" ref="C471:C486" si="163">+(B471*C$13)+C$14</f>
        <v>0.96232690902020268</v>
      </c>
      <c r="D471">
        <f t="shared" si="162"/>
        <v>6.3022660534843402E-3</v>
      </c>
      <c r="E471">
        <f t="shared" si="161"/>
        <v>0.35208190242929277</v>
      </c>
      <c r="F471">
        <v>0.35208190242929277</v>
      </c>
      <c r="G471">
        <v>1.7899999999999999E-2</v>
      </c>
    </row>
    <row r="472" spans="1:7">
      <c r="A472">
        <v>4</v>
      </c>
      <c r="B472">
        <v>1.24</v>
      </c>
      <c r="C472">
        <f t="shared" si="163"/>
        <v>1.0114354756707302</v>
      </c>
      <c r="D472">
        <f t="shared" si="162"/>
        <v>8.7576943860107181E-3</v>
      </c>
      <c r="E472">
        <f t="shared" si="161"/>
        <v>0.31962388270112108</v>
      </c>
      <c r="F472">
        <v>0.31962388270112085</v>
      </c>
      <c r="G472">
        <v>2.7400000000000001E-2</v>
      </c>
    </row>
    <row r="473" spans="1:7">
      <c r="A473">
        <v>5</v>
      </c>
      <c r="B473">
        <v>1.36</v>
      </c>
      <c r="C473">
        <f t="shared" si="163"/>
        <v>1.1096526089717851</v>
      </c>
      <c r="D473">
        <f t="shared" si="162"/>
        <v>1.366855105106346E-2</v>
      </c>
      <c r="E473">
        <f t="shared" si="161"/>
        <v>0.59687995856172316</v>
      </c>
      <c r="F473">
        <v>0.59687995856172293</v>
      </c>
      <c r="G473">
        <v>2.29E-2</v>
      </c>
    </row>
    <row r="474" spans="1:7">
      <c r="A474">
        <v>6</v>
      </c>
      <c r="B474">
        <v>1.43</v>
      </c>
      <c r="C474">
        <f t="shared" si="163"/>
        <v>1.1669459367307335</v>
      </c>
      <c r="D474">
        <f t="shared" si="162"/>
        <v>1.6533217439010883E-2</v>
      </c>
      <c r="E474">
        <f t="shared" si="161"/>
        <v>0.9034545048639826</v>
      </c>
      <c r="F474">
        <v>0.90345450486398249</v>
      </c>
      <c r="G474">
        <v>1.83E-2</v>
      </c>
    </row>
    <row r="475" spans="1:7">
      <c r="A475">
        <v>7</v>
      </c>
      <c r="B475">
        <v>1.39</v>
      </c>
      <c r="C475">
        <f t="shared" si="163"/>
        <v>1.1342068922970485</v>
      </c>
      <c r="D475">
        <f t="shared" si="162"/>
        <v>1.4896265217326633E-2</v>
      </c>
      <c r="E475">
        <f t="shared" si="161"/>
        <v>0.48207978049600753</v>
      </c>
      <c r="F475">
        <v>0.48207978049600736</v>
      </c>
      <c r="G475">
        <v>3.09E-2</v>
      </c>
    </row>
    <row r="476" spans="1:7">
      <c r="A476">
        <v>8</v>
      </c>
      <c r="B476">
        <v>1.37</v>
      </c>
      <c r="C476">
        <f t="shared" si="163"/>
        <v>1.1178373700802062</v>
      </c>
      <c r="D476">
        <f t="shared" si="162"/>
        <v>1.4077789106484518E-2</v>
      </c>
      <c r="E476">
        <f t="shared" si="161"/>
        <v>0.65784061245254755</v>
      </c>
      <c r="F476">
        <v>0.65784061245254732</v>
      </c>
      <c r="G476">
        <v>2.1399999999999999E-2</v>
      </c>
    </row>
    <row r="477" spans="1:7">
      <c r="A477">
        <v>9</v>
      </c>
      <c r="B477">
        <v>1.42</v>
      </c>
      <c r="C477">
        <f t="shared" si="163"/>
        <v>1.1587611756223122</v>
      </c>
      <c r="D477">
        <f t="shared" si="162"/>
        <v>1.6123979383589816E-2</v>
      </c>
      <c r="E477">
        <f t="shared" si="161"/>
        <v>0.63231291700352221</v>
      </c>
      <c r="F477">
        <v>0.63231291700352199</v>
      </c>
      <c r="G477">
        <v>2.5499999999999998E-2</v>
      </c>
    </row>
    <row r="478" spans="1:7">
      <c r="A478">
        <v>10</v>
      </c>
      <c r="B478">
        <v>1.335</v>
      </c>
      <c r="C478">
        <f t="shared" si="163"/>
        <v>1.0891907062007318</v>
      </c>
      <c r="D478">
        <f t="shared" si="162"/>
        <v>1.2645455912510796E-2</v>
      </c>
      <c r="E478">
        <f t="shared" si="161"/>
        <v>0.43907833029551374</v>
      </c>
      <c r="F478">
        <v>0.43907833029551352</v>
      </c>
      <c r="G478">
        <v>2.8799999999999999E-2</v>
      </c>
    </row>
    <row r="479" spans="1:7">
      <c r="A479" t="s">
        <v>25</v>
      </c>
      <c r="B479">
        <v>1.026</v>
      </c>
      <c r="C479">
        <f t="shared" si="163"/>
        <v>0.83628158795051588</v>
      </c>
    </row>
    <row r="480" spans="1:7">
      <c r="E480" s="2">
        <f t="shared" ref="E480:F480" si="164">+AVERAGE(E469:E478)</f>
        <v>0.52245502976911917</v>
      </c>
      <c r="F480" s="2">
        <f t="shared" si="164"/>
        <v>0.52245502976911884</v>
      </c>
    </row>
    <row r="481" spans="1:7">
      <c r="E481" s="2">
        <f t="shared" ref="E481:F481" si="165">+STDEV(E469:E478)</f>
        <v>0.181747826177587</v>
      </c>
      <c r="F481" s="2">
        <f t="shared" si="165"/>
        <v>0.18174782617758711</v>
      </c>
    </row>
    <row r="482" spans="1:7">
      <c r="E482" s="2">
        <f>+E481/3.1</f>
        <v>5.8628331025028062E-2</v>
      </c>
      <c r="F482" s="2">
        <f>+F481/3.16</f>
        <v>5.7515134866325035E-2</v>
      </c>
    </row>
    <row r="483" spans="1:7">
      <c r="E483" s="2">
        <f t="shared" ref="E483:F483" si="166">+(E482/E480)*100</f>
        <v>11.221699033299922</v>
      </c>
      <c r="F483" s="2">
        <f t="shared" si="166"/>
        <v>11.008628798490443</v>
      </c>
    </row>
    <row r="484" spans="1:7">
      <c r="A484" s="2" t="s">
        <v>34</v>
      </c>
      <c r="G484" t="s">
        <v>19</v>
      </c>
    </row>
    <row r="485" spans="1:7">
      <c r="A485" t="s">
        <v>20</v>
      </c>
      <c r="B485" t="s">
        <v>5</v>
      </c>
      <c r="E485" t="s">
        <v>22</v>
      </c>
      <c r="F485" t="s">
        <v>22</v>
      </c>
      <c r="G485" s="5" t="s">
        <v>23</v>
      </c>
    </row>
    <row r="486" spans="1:7">
      <c r="A486">
        <v>1</v>
      </c>
      <c r="B486">
        <v>1.06</v>
      </c>
      <c r="C486">
        <f t="shared" si="163"/>
        <v>0.86410977571914804</v>
      </c>
      <c r="D486">
        <f>(C486-C$496)*0.05</f>
        <v>1.534642707828981E-2</v>
      </c>
      <c r="E486">
        <f t="shared" ref="E486:E495" si="167">+D486/G486</f>
        <v>0.5769333488078876</v>
      </c>
      <c r="F486">
        <v>0.57693334880788727</v>
      </c>
      <c r="G486">
        <v>2.6599999999999999E-2</v>
      </c>
    </row>
    <row r="487" spans="1:7">
      <c r="A487">
        <v>2</v>
      </c>
      <c r="B487">
        <v>0.78600000000000003</v>
      </c>
      <c r="C487">
        <f t="shared" ref="C487:C502" si="168">+(B487*C$13)+C$14</f>
        <v>0.63984732134840627</v>
      </c>
      <c r="D487">
        <f t="shared" ref="D487:D495" si="169">(C487-C$496)*0.05</f>
        <v>4.1333043597527206E-3</v>
      </c>
      <c r="E487">
        <f t="shared" si="167"/>
        <v>0.16734025747986722</v>
      </c>
      <c r="F487">
        <v>0.16734025747986703</v>
      </c>
      <c r="G487">
        <v>2.47E-2</v>
      </c>
    </row>
    <row r="488" spans="1:7">
      <c r="A488">
        <v>3</v>
      </c>
      <c r="B488">
        <v>0.96199999999999997</v>
      </c>
      <c r="C488">
        <f t="shared" si="168"/>
        <v>0.78389911685661995</v>
      </c>
      <c r="D488">
        <f t="shared" si="169"/>
        <v>1.1335894135163406E-2</v>
      </c>
      <c r="E488">
        <f t="shared" si="167"/>
        <v>0.6332901751487936</v>
      </c>
      <c r="F488">
        <v>0.63329017514879293</v>
      </c>
      <c r="G488">
        <v>1.7899999999999999E-2</v>
      </c>
    </row>
    <row r="489" spans="1:7">
      <c r="A489">
        <v>4</v>
      </c>
      <c r="B489">
        <v>1.2250000000000001</v>
      </c>
      <c r="C489">
        <f t="shared" si="168"/>
        <v>0.99915833400809828</v>
      </c>
      <c r="D489">
        <f t="shared" si="169"/>
        <v>2.2098854992737324E-2</v>
      </c>
      <c r="E489">
        <f t="shared" si="167"/>
        <v>0.80652755447946434</v>
      </c>
      <c r="F489">
        <v>0.80652755447946389</v>
      </c>
      <c r="G489">
        <v>2.7400000000000001E-2</v>
      </c>
    </row>
    <row r="490" spans="1:7">
      <c r="A490">
        <v>5</v>
      </c>
      <c r="B490">
        <v>1.04</v>
      </c>
      <c r="C490">
        <f t="shared" si="168"/>
        <v>0.84774025350230553</v>
      </c>
      <c r="D490">
        <f t="shared" si="169"/>
        <v>1.4527950967447684E-2</v>
      </c>
      <c r="E490">
        <f t="shared" si="167"/>
        <v>0.63440833918985517</v>
      </c>
      <c r="F490">
        <v>0.63440833918985473</v>
      </c>
      <c r="G490">
        <v>2.29E-2</v>
      </c>
    </row>
    <row r="491" spans="1:7">
      <c r="A491">
        <v>6</v>
      </c>
      <c r="B491">
        <v>1.1950000000000001</v>
      </c>
      <c r="C491">
        <f t="shared" si="168"/>
        <v>0.97460405068283462</v>
      </c>
      <c r="D491">
        <f t="shared" si="169"/>
        <v>2.0871140826474139E-2</v>
      </c>
      <c r="E491">
        <f t="shared" si="167"/>
        <v>1.1404994987144339</v>
      </c>
      <c r="F491">
        <v>1.1404994987144328</v>
      </c>
      <c r="G491">
        <v>1.83E-2</v>
      </c>
    </row>
    <row r="492" spans="1:7">
      <c r="A492">
        <v>7</v>
      </c>
      <c r="B492">
        <v>1.175</v>
      </c>
      <c r="C492">
        <f t="shared" si="168"/>
        <v>0.95823452846599222</v>
      </c>
      <c r="D492">
        <f t="shared" si="169"/>
        <v>2.005266471563202E-2</v>
      </c>
      <c r="E492">
        <f t="shared" si="167"/>
        <v>0.64895355066770288</v>
      </c>
      <c r="F492">
        <v>0.64895355066770233</v>
      </c>
      <c r="G492">
        <v>3.09E-2</v>
      </c>
    </row>
    <row r="493" spans="1:7">
      <c r="A493">
        <v>8</v>
      </c>
      <c r="B493">
        <v>0.04</v>
      </c>
      <c r="C493">
        <f t="shared" si="168"/>
        <v>2.9264142660182409E-2</v>
      </c>
      <c r="D493">
        <f t="shared" si="169"/>
        <v>-2.6395854574658473E-2</v>
      </c>
      <c r="E493">
        <f t="shared" si="167"/>
        <v>-1.2334511483485269</v>
      </c>
      <c r="G493">
        <v>2.1399999999999999E-2</v>
      </c>
    </row>
    <row r="494" spans="1:7">
      <c r="A494">
        <v>9</v>
      </c>
      <c r="C494">
        <f t="shared" si="168"/>
        <v>-3.4749017735025145E-3</v>
      </c>
      <c r="D494">
        <f t="shared" si="169"/>
        <v>-2.8032806796342721E-2</v>
      </c>
      <c r="E494">
        <f t="shared" si="167"/>
        <v>-1.0993257567193224</v>
      </c>
      <c r="G494">
        <v>2.5499999999999998E-2</v>
      </c>
    </row>
    <row r="495" spans="1:7">
      <c r="A495">
        <v>10</v>
      </c>
      <c r="B495">
        <v>1.1599999999999999</v>
      </c>
      <c r="C495">
        <f t="shared" si="168"/>
        <v>0.94595738680336028</v>
      </c>
      <c r="D495">
        <f t="shared" si="169"/>
        <v>1.9438807632500422E-2</v>
      </c>
      <c r="E495">
        <f t="shared" si="167"/>
        <v>0.67495859835070915</v>
      </c>
      <c r="F495">
        <v>0.67495859835070848</v>
      </c>
      <c r="G495">
        <v>2.8799999999999999E-2</v>
      </c>
    </row>
    <row r="496" spans="1:7">
      <c r="A496" t="s">
        <v>25</v>
      </c>
      <c r="B496">
        <v>0.68500000000000005</v>
      </c>
      <c r="C496">
        <f t="shared" si="168"/>
        <v>0.55718123415335186</v>
      </c>
    </row>
    <row r="497" spans="1:7">
      <c r="E497" s="2">
        <f t="shared" ref="E497:F497" si="170">+AVERAGE(E486:E495)</f>
        <v>0.29501344177708649</v>
      </c>
      <c r="F497" s="2">
        <f t="shared" si="170"/>
        <v>0.66036391535483863</v>
      </c>
    </row>
    <row r="498" spans="1:7">
      <c r="E498" s="2">
        <f t="shared" ref="E498:F498" si="171">+STDEV(E486:E495)</f>
        <v>0.80635740677066403</v>
      </c>
      <c r="F498" s="2">
        <f t="shared" si="171"/>
        <v>0.26824212277232407</v>
      </c>
    </row>
    <row r="499" spans="1:7">
      <c r="E499" s="2">
        <f>+E498/3.1</f>
        <v>0.26011529250666582</v>
      </c>
      <c r="F499" s="2">
        <f>+F498/2.83</f>
        <v>9.4785202393047371E-2</v>
      </c>
    </row>
    <row r="500" spans="1:7">
      <c r="A500" s="2" t="s">
        <v>35</v>
      </c>
      <c r="E500" s="2">
        <f t="shared" ref="E500:F500" si="172">+(E499/E497)*100</f>
        <v>88.170657899449239</v>
      </c>
      <c r="F500" s="2">
        <f t="shared" si="172"/>
        <v>14.353479981127631</v>
      </c>
      <c r="G500" t="s">
        <v>19</v>
      </c>
    </row>
    <row r="501" spans="1:7">
      <c r="A501" t="s">
        <v>20</v>
      </c>
      <c r="B501" t="s">
        <v>5</v>
      </c>
      <c r="E501" t="s">
        <v>22</v>
      </c>
      <c r="F501" t="s">
        <v>22</v>
      </c>
      <c r="G501" s="5" t="s">
        <v>23</v>
      </c>
    </row>
    <row r="502" spans="1:7">
      <c r="A502">
        <v>1</v>
      </c>
      <c r="B502">
        <v>1.19</v>
      </c>
      <c r="C502">
        <f t="shared" si="168"/>
        <v>0.97051167012862394</v>
      </c>
      <c r="D502">
        <f>(C502-C$512)*0.05</f>
        <v>3.6831424987895491E-3</v>
      </c>
      <c r="E502">
        <f t="shared" ref="E502:E511" si="173">+D502/G502</f>
        <v>0.13846400371389284</v>
      </c>
      <c r="F502">
        <v>0.13846400371389261</v>
      </c>
      <c r="G502">
        <v>2.6599999999999999E-2</v>
      </c>
    </row>
    <row r="503" spans="1:7">
      <c r="A503">
        <v>2</v>
      </c>
      <c r="B503">
        <v>1.29</v>
      </c>
      <c r="C503">
        <f t="shared" ref="C503:C512" si="174">+(B503*C$13)+C$14</f>
        <v>1.0523592812128364</v>
      </c>
      <c r="D503">
        <f t="shared" ref="D503:D511" si="175">(C503-C$512)*0.05</f>
        <v>7.7755230530001723E-3</v>
      </c>
      <c r="E503">
        <f t="shared" si="173"/>
        <v>0.31479850417004746</v>
      </c>
      <c r="F503">
        <v>0.31479850417004701</v>
      </c>
      <c r="G503">
        <v>2.47E-2</v>
      </c>
    </row>
    <row r="504" spans="1:7">
      <c r="A504">
        <v>3</v>
      </c>
      <c r="B504">
        <v>1.335</v>
      </c>
      <c r="C504">
        <f t="shared" si="174"/>
        <v>1.0891907062007318</v>
      </c>
      <c r="D504">
        <f t="shared" si="175"/>
        <v>9.6170943023949421E-3</v>
      </c>
      <c r="E504">
        <f t="shared" si="173"/>
        <v>0.53726783812262247</v>
      </c>
      <c r="F504">
        <v>0.5372678381226218</v>
      </c>
      <c r="G504">
        <v>1.7899999999999999E-2</v>
      </c>
    </row>
    <row r="505" spans="1:7">
      <c r="A505">
        <v>4</v>
      </c>
      <c r="B505">
        <v>1.2</v>
      </c>
      <c r="C505">
        <f t="shared" si="174"/>
        <v>0.97869643123704519</v>
      </c>
      <c r="D505">
        <f t="shared" si="175"/>
        <v>4.0923805542106119E-3</v>
      </c>
      <c r="E505">
        <f t="shared" si="173"/>
        <v>0.149356954533234</v>
      </c>
      <c r="F505">
        <v>0.1493569545332338</v>
      </c>
      <c r="G505">
        <v>2.7400000000000001E-2</v>
      </c>
    </row>
    <row r="506" spans="1:7">
      <c r="A506">
        <v>5</v>
      </c>
      <c r="B506">
        <v>1.1499999999999999</v>
      </c>
      <c r="C506">
        <f t="shared" si="174"/>
        <v>0.93777262569493902</v>
      </c>
      <c r="D506">
        <f t="shared" si="175"/>
        <v>2.0461902771053034E-3</v>
      </c>
      <c r="E506">
        <f t="shared" si="173"/>
        <v>8.9353287209838581E-2</v>
      </c>
      <c r="F506">
        <v>8.9353287209838331E-2</v>
      </c>
      <c r="G506">
        <v>2.29E-2</v>
      </c>
    </row>
    <row r="507" spans="1:7">
      <c r="A507">
        <v>6</v>
      </c>
      <c r="B507">
        <v>1.115</v>
      </c>
      <c r="C507">
        <f t="shared" si="174"/>
        <v>0.90912596181546479</v>
      </c>
      <c r="D507">
        <f t="shared" si="175"/>
        <v>6.1385708313159155E-4</v>
      </c>
      <c r="E507">
        <f t="shared" si="173"/>
        <v>3.3544102903365659E-2</v>
      </c>
      <c r="F507">
        <v>3.3544102903365354E-2</v>
      </c>
      <c r="G507">
        <v>1.83E-2</v>
      </c>
    </row>
    <row r="508" spans="1:7">
      <c r="A508">
        <v>7</v>
      </c>
      <c r="B508">
        <v>1.1000000000000001</v>
      </c>
      <c r="C508">
        <f t="shared" si="174"/>
        <v>0.89684882015283296</v>
      </c>
      <c r="D508">
        <f t="shared" si="175"/>
        <v>0</v>
      </c>
      <c r="E508">
        <f t="shared" si="173"/>
        <v>0</v>
      </c>
      <c r="F508">
        <v>0</v>
      </c>
      <c r="G508">
        <v>3.09E-2</v>
      </c>
    </row>
    <row r="509" spans="1:7">
      <c r="A509">
        <v>8</v>
      </c>
      <c r="B509">
        <v>1.115</v>
      </c>
      <c r="C509">
        <f t="shared" si="174"/>
        <v>0.90912596181546479</v>
      </c>
      <c r="D509">
        <f t="shared" si="175"/>
        <v>6.1385708313159155E-4</v>
      </c>
      <c r="E509">
        <f t="shared" si="173"/>
        <v>2.8684910426709887E-2</v>
      </c>
      <c r="F509">
        <v>2.8684910426709627E-2</v>
      </c>
      <c r="G509">
        <v>2.1399999999999999E-2</v>
      </c>
    </row>
    <row r="510" spans="1:7">
      <c r="A510">
        <v>9</v>
      </c>
      <c r="B510">
        <v>1.1399999999999999</v>
      </c>
      <c r="C510">
        <f t="shared" si="174"/>
        <v>0.92958786458651776</v>
      </c>
      <c r="D510">
        <f t="shared" si="175"/>
        <v>1.6369522216842403E-3</v>
      </c>
      <c r="E510">
        <f t="shared" si="173"/>
        <v>6.4194204771930996E-2</v>
      </c>
      <c r="F510">
        <v>6.4194204771930788E-2</v>
      </c>
      <c r="G510">
        <v>2.5499999999999998E-2</v>
      </c>
    </row>
    <row r="511" spans="1:7">
      <c r="A511">
        <v>10</v>
      </c>
      <c r="B511">
        <v>1.1100000000000001</v>
      </c>
      <c r="C511">
        <f t="shared" si="174"/>
        <v>0.90503358126125422</v>
      </c>
      <c r="D511">
        <f t="shared" si="175"/>
        <v>4.0923805542106284E-4</v>
      </c>
      <c r="E511">
        <f t="shared" si="173"/>
        <v>1.4209654702120237E-2</v>
      </c>
      <c r="F511">
        <v>1.4209654702120237E-2</v>
      </c>
      <c r="G511">
        <v>2.8799999999999999E-2</v>
      </c>
    </row>
    <row r="512" spans="1:7">
      <c r="A512" t="s">
        <v>25</v>
      </c>
      <c r="B512">
        <v>1.1000000000000001</v>
      </c>
      <c r="C512">
        <f t="shared" si="174"/>
        <v>0.89684882015283296</v>
      </c>
    </row>
    <row r="513" spans="1:7">
      <c r="E513" s="2">
        <f t="shared" ref="E513:F513" si="176">+AVERAGE(E502:E511)</f>
        <v>0.13698734605537621</v>
      </c>
      <c r="F513" s="2">
        <f t="shared" si="176"/>
        <v>0.13698734605537596</v>
      </c>
    </row>
    <row r="514" spans="1:7">
      <c r="E514" s="2">
        <f t="shared" ref="E514:F514" si="177">+STDEV(E502:E511)</f>
        <v>0.16860016132246905</v>
      </c>
      <c r="F514" s="2">
        <f t="shared" si="177"/>
        <v>0.16860016132246886</v>
      </c>
    </row>
    <row r="515" spans="1:7">
      <c r="E515" s="2">
        <f>+E514/3.1</f>
        <v>5.4387148813699694E-2</v>
      </c>
      <c r="F515" s="2">
        <f>+F514/3.16</f>
        <v>5.3354481431161026E-2</v>
      </c>
    </row>
    <row r="516" spans="1:7">
      <c r="E516" s="2">
        <f t="shared" ref="E516:F516" si="178">+(E515/E513)*100</f>
        <v>39.702315856031007</v>
      </c>
      <c r="F516" s="2">
        <f t="shared" si="178"/>
        <v>38.948474415726643</v>
      </c>
    </row>
    <row r="517" spans="1:7">
      <c r="A517" s="1" t="s">
        <v>40</v>
      </c>
    </row>
    <row r="518" spans="1:7">
      <c r="A518" s="4" t="s">
        <v>16</v>
      </c>
      <c r="G518" t="s">
        <v>19</v>
      </c>
    </row>
    <row r="519" spans="1:7">
      <c r="A519" t="s">
        <v>20</v>
      </c>
      <c r="B519" t="s">
        <v>5</v>
      </c>
      <c r="E519" t="s">
        <v>22</v>
      </c>
      <c r="F519" t="s">
        <v>22</v>
      </c>
      <c r="G519" s="5" t="s">
        <v>23</v>
      </c>
    </row>
    <row r="520" spans="1:7">
      <c r="A520">
        <v>1</v>
      </c>
      <c r="B520">
        <v>0.13300000000000001</v>
      </c>
      <c r="C520">
        <f t="shared" ref="C520:C530" si="179">+(B520*C$13)+C$14</f>
        <v>0.10538242096849987</v>
      </c>
      <c r="D520">
        <f>(C520-C$530)*0.05</f>
        <v>3.1920568322842805E-3</v>
      </c>
      <c r="E520">
        <f t="shared" ref="E520:E529" si="180">+D520/G520</f>
        <v>0.1191065982195627</v>
      </c>
      <c r="F520">
        <v>0.1191065982195626</v>
      </c>
      <c r="G520">
        <v>2.6800000000000001E-2</v>
      </c>
    </row>
    <row r="521" spans="1:7">
      <c r="A521">
        <v>2</v>
      </c>
      <c r="B521">
        <v>0.127</v>
      </c>
      <c r="C521">
        <f t="shared" si="179"/>
        <v>0.10047156430344713</v>
      </c>
      <c r="D521">
        <f t="shared" ref="D521:D529" si="181">(C521-C$530)*0.05</f>
        <v>2.9465139990316434E-3</v>
      </c>
      <c r="E521">
        <f t="shared" si="180"/>
        <v>0.10485814943173108</v>
      </c>
      <c r="F521">
        <v>0.10485814943173101</v>
      </c>
      <c r="G521">
        <v>2.81E-2</v>
      </c>
    </row>
    <row r="522" spans="1:7">
      <c r="A522">
        <v>3</v>
      </c>
      <c r="B522">
        <v>0.19700000000000001</v>
      </c>
      <c r="C522">
        <f t="shared" si="179"/>
        <v>0.15776489206239575</v>
      </c>
      <c r="D522">
        <f t="shared" si="181"/>
        <v>5.8111803869790746E-3</v>
      </c>
      <c r="E522">
        <f t="shared" si="180"/>
        <v>0.20607022648861967</v>
      </c>
      <c r="F522">
        <v>0.2060702264886195</v>
      </c>
      <c r="G522">
        <v>2.8199999999999999E-2</v>
      </c>
    </row>
    <row r="523" spans="1:7">
      <c r="A523">
        <v>4</v>
      </c>
      <c r="B523">
        <v>0.17199999999999999</v>
      </c>
      <c r="C523">
        <f t="shared" si="179"/>
        <v>0.13730298929134266</v>
      </c>
      <c r="D523">
        <f t="shared" si="181"/>
        <v>4.7880852484264201E-3</v>
      </c>
      <c r="E523">
        <f t="shared" si="180"/>
        <v>0.14000249264404738</v>
      </c>
      <c r="F523">
        <v>0.14000249264404724</v>
      </c>
      <c r="G523">
        <v>3.4200000000000001E-2</v>
      </c>
    </row>
    <row r="524" spans="1:7">
      <c r="A524">
        <v>5</v>
      </c>
      <c r="B524">
        <v>0.13500000000000001</v>
      </c>
      <c r="C524">
        <f t="shared" si="179"/>
        <v>0.10701937319018412</v>
      </c>
      <c r="D524">
        <f t="shared" si="181"/>
        <v>3.2739044433684932E-3</v>
      </c>
      <c r="E524">
        <f t="shared" si="180"/>
        <v>8.7537551961724414E-2</v>
      </c>
      <c r="F524">
        <v>8.7537551961724344E-2</v>
      </c>
      <c r="G524">
        <v>3.7400000000000003E-2</v>
      </c>
    </row>
    <row r="525" spans="1:7">
      <c r="A525">
        <v>6</v>
      </c>
      <c r="B525">
        <v>0.15</v>
      </c>
      <c r="C525">
        <f t="shared" si="179"/>
        <v>0.11929651485281595</v>
      </c>
      <c r="D525">
        <f t="shared" si="181"/>
        <v>3.8877615265000848E-3</v>
      </c>
      <c r="E525">
        <f t="shared" si="180"/>
        <v>0.15803908644309289</v>
      </c>
      <c r="F525">
        <v>0.15803908644309275</v>
      </c>
      <c r="G525">
        <v>2.46E-2</v>
      </c>
    </row>
    <row r="526" spans="1:7">
      <c r="A526">
        <v>7</v>
      </c>
      <c r="B526">
        <v>0.11899999999999999</v>
      </c>
      <c r="C526">
        <f t="shared" si="179"/>
        <v>9.3923755416710136E-2</v>
      </c>
      <c r="D526">
        <f t="shared" si="181"/>
        <v>2.6191235546947941E-3</v>
      </c>
      <c r="E526">
        <f t="shared" si="180"/>
        <v>7.3570886367831295E-2</v>
      </c>
      <c r="F526">
        <v>7.3570886367831226E-2</v>
      </c>
      <c r="G526">
        <v>3.56E-2</v>
      </c>
    </row>
    <row r="527" spans="1:7">
      <c r="A527">
        <v>8</v>
      </c>
      <c r="B527">
        <v>0.14499999999999999</v>
      </c>
      <c r="C527">
        <f t="shared" si="179"/>
        <v>0.11520413429860533</v>
      </c>
      <c r="D527">
        <f t="shared" si="181"/>
        <v>3.6831424987895539E-3</v>
      </c>
      <c r="E527">
        <f t="shared" si="180"/>
        <v>0.24072826789474208</v>
      </c>
      <c r="F527">
        <v>0.24072826789474186</v>
      </c>
      <c r="G527">
        <v>1.5299999999999999E-2</v>
      </c>
    </row>
    <row r="528" spans="1:7">
      <c r="A528">
        <v>9</v>
      </c>
      <c r="B528">
        <v>0.14099999999999999</v>
      </c>
      <c r="C528">
        <f t="shared" si="179"/>
        <v>0.11193022985523683</v>
      </c>
      <c r="D528">
        <f t="shared" si="181"/>
        <v>3.519447276621129E-3</v>
      </c>
      <c r="E528">
        <f t="shared" si="180"/>
        <v>0.14976371389877144</v>
      </c>
      <c r="F528">
        <v>0.1497637138987713</v>
      </c>
      <c r="G528">
        <v>2.35E-2</v>
      </c>
    </row>
    <row r="529" spans="1:7">
      <c r="A529">
        <v>10</v>
      </c>
      <c r="B529">
        <v>0.17699999999999999</v>
      </c>
      <c r="C529">
        <f t="shared" si="179"/>
        <v>0.14139536984555326</v>
      </c>
      <c r="D529">
        <f t="shared" si="181"/>
        <v>4.9927042761369507E-3</v>
      </c>
      <c r="E529">
        <f t="shared" si="180"/>
        <v>0.17335778736586635</v>
      </c>
      <c r="F529">
        <v>0.17335778736586621</v>
      </c>
      <c r="G529">
        <v>2.8799999999999999E-2</v>
      </c>
    </row>
    <row r="530" spans="1:7">
      <c r="A530" t="s">
        <v>31</v>
      </c>
      <c r="B530">
        <v>5.5E-2</v>
      </c>
      <c r="C530">
        <f t="shared" si="179"/>
        <v>4.1541284322814259E-2</v>
      </c>
    </row>
    <row r="531" spans="1:7">
      <c r="E531" s="2">
        <f t="shared" ref="E531:F531" si="182">+AVERAGE(E520:E529)</f>
        <v>0.14530347607159894</v>
      </c>
      <c r="F531" s="2">
        <f t="shared" si="182"/>
        <v>0.1453034760715988</v>
      </c>
    </row>
    <row r="532" spans="1:7">
      <c r="E532" s="2">
        <f t="shared" ref="E532:F532" si="183">+STDEV(E520:E529)</f>
        <v>5.2281599080062947E-2</v>
      </c>
      <c r="F532" s="2">
        <f t="shared" si="183"/>
        <v>5.228159908006292E-2</v>
      </c>
    </row>
    <row r="533" spans="1:7">
      <c r="E533" s="2">
        <f>+E532/3.1</f>
        <v>1.6865031961310627E-2</v>
      </c>
      <c r="F533" s="2">
        <f>+F532/3.16</f>
        <v>1.6544809835462949E-2</v>
      </c>
    </row>
    <row r="534" spans="1:7">
      <c r="E534" s="2">
        <f t="shared" ref="E534:F534" si="184">+(E533/E531)*100</f>
        <v>11.606764282087999</v>
      </c>
      <c r="F534" s="2">
        <f t="shared" si="184"/>
        <v>11.386382681795194</v>
      </c>
    </row>
    <row r="535" spans="1:7">
      <c r="A535" s="2" t="s">
        <v>32</v>
      </c>
      <c r="G535" t="s">
        <v>19</v>
      </c>
    </row>
    <row r="536" spans="1:7">
      <c r="A536" t="s">
        <v>20</v>
      </c>
      <c r="B536" t="s">
        <v>5</v>
      </c>
      <c r="E536" t="s">
        <v>22</v>
      </c>
      <c r="F536" t="s">
        <v>22</v>
      </c>
      <c r="G536" s="5" t="s">
        <v>23</v>
      </c>
    </row>
    <row r="537" spans="1:7">
      <c r="A537">
        <v>1</v>
      </c>
      <c r="B537">
        <v>0.11</v>
      </c>
      <c r="C537">
        <f t="shared" ref="C537:C547" si="185">+(B537*C$13)+C$14</f>
        <v>8.6557470419131033E-2</v>
      </c>
      <c r="D537">
        <f>(C537-C$547)*0.05</f>
        <v>3.1511330267421744E-3</v>
      </c>
      <c r="E537">
        <f t="shared" ref="E537:E546" si="186">+D537/G537</f>
        <v>0.11757959055008113</v>
      </c>
      <c r="F537">
        <v>0.11757959055008102</v>
      </c>
      <c r="G537">
        <v>2.6800000000000001E-2</v>
      </c>
    </row>
    <row r="538" spans="1:7">
      <c r="A538">
        <v>2</v>
      </c>
      <c r="B538">
        <v>0.01</v>
      </c>
      <c r="C538">
        <f t="shared" si="185"/>
        <v>4.7098593349187163E-3</v>
      </c>
      <c r="D538">
        <f t="shared" ref="D538:D546" si="187">(C538-C$547)*0.05</f>
        <v>-9.4124752746844184E-4</v>
      </c>
      <c r="E538">
        <f t="shared" si="186"/>
        <v>-3.349635329069188E-2</v>
      </c>
      <c r="G538">
        <v>2.81E-2</v>
      </c>
    </row>
    <row r="539" spans="1:7">
      <c r="A539">
        <v>3</v>
      </c>
      <c r="B539">
        <v>4.3999999999999997E-2</v>
      </c>
      <c r="C539">
        <f t="shared" si="185"/>
        <v>3.2538047103550904E-2</v>
      </c>
      <c r="D539">
        <f t="shared" si="187"/>
        <v>4.5016186096316776E-4</v>
      </c>
      <c r="E539">
        <f t="shared" si="186"/>
        <v>1.596318655897758E-2</v>
      </c>
      <c r="F539">
        <v>1.5963186558977556E-2</v>
      </c>
      <c r="G539">
        <v>2.8199999999999999E-2</v>
      </c>
    </row>
    <row r="540" spans="1:7">
      <c r="A540">
        <v>4</v>
      </c>
      <c r="B540">
        <v>9.9000000000000005E-2</v>
      </c>
      <c r="C540">
        <f t="shared" si="185"/>
        <v>7.7554233199867678E-2</v>
      </c>
      <c r="D540">
        <f t="shared" si="187"/>
        <v>2.7009711657790068E-3</v>
      </c>
      <c r="E540">
        <f t="shared" si="186"/>
        <v>7.8975765081257504E-2</v>
      </c>
      <c r="F540">
        <v>7.8975765081257435E-2</v>
      </c>
      <c r="G540">
        <v>3.4200000000000001E-2</v>
      </c>
    </row>
    <row r="541" spans="1:7">
      <c r="A541">
        <v>5</v>
      </c>
      <c r="B541">
        <v>0.127</v>
      </c>
      <c r="C541">
        <f t="shared" si="185"/>
        <v>0.10047156430344713</v>
      </c>
      <c r="D541">
        <f t="shared" si="187"/>
        <v>3.8468377209579792E-3</v>
      </c>
      <c r="E541">
        <f t="shared" si="186"/>
        <v>0.10285662355502617</v>
      </c>
      <c r="F541">
        <v>0.10285662355502607</v>
      </c>
      <c r="G541">
        <v>3.7400000000000003E-2</v>
      </c>
    </row>
    <row r="542" spans="1:7">
      <c r="A542">
        <v>6</v>
      </c>
      <c r="B542">
        <v>6.5000000000000002E-2</v>
      </c>
      <c r="C542">
        <f t="shared" si="185"/>
        <v>4.9726045431235488E-2</v>
      </c>
      <c r="D542">
        <f t="shared" si="187"/>
        <v>1.3095617773473971E-3</v>
      </c>
      <c r="E542">
        <f t="shared" si="186"/>
        <v>5.3234218591357602E-2</v>
      </c>
      <c r="F542">
        <v>5.323421859135756E-2</v>
      </c>
      <c r="G542">
        <v>2.46E-2</v>
      </c>
    </row>
    <row r="543" spans="1:7">
      <c r="A543">
        <v>7</v>
      </c>
      <c r="B543">
        <v>3.5000000000000003E-2</v>
      </c>
      <c r="C543">
        <f t="shared" si="185"/>
        <v>2.5171762105971798E-2</v>
      </c>
      <c r="D543">
        <f t="shared" si="187"/>
        <v>8.1847611084212397E-5</v>
      </c>
      <c r="E543">
        <f t="shared" si="186"/>
        <v>2.2990901989947301E-3</v>
      </c>
      <c r="F543">
        <v>2.2990901989947254E-3</v>
      </c>
      <c r="G543">
        <v>3.56E-2</v>
      </c>
    </row>
    <row r="544" spans="1:7">
      <c r="A544">
        <v>8</v>
      </c>
      <c r="B544">
        <v>0.06</v>
      </c>
      <c r="C544">
        <f t="shared" si="185"/>
        <v>4.5633664877024874E-2</v>
      </c>
      <c r="D544">
        <f t="shared" si="187"/>
        <v>1.1049427496368663E-3</v>
      </c>
      <c r="E544">
        <f t="shared" si="186"/>
        <v>7.2218480368422641E-2</v>
      </c>
      <c r="F544">
        <v>7.2218480368422572E-2</v>
      </c>
      <c r="G544">
        <v>1.5299999999999999E-2</v>
      </c>
    </row>
    <row r="545" spans="1:7">
      <c r="A545">
        <v>9</v>
      </c>
      <c r="B545">
        <v>0.06</v>
      </c>
      <c r="C545">
        <f t="shared" si="185"/>
        <v>4.5633664877024874E-2</v>
      </c>
      <c r="D545">
        <f t="shared" si="187"/>
        <v>1.1049427496368663E-3</v>
      </c>
      <c r="E545">
        <f t="shared" si="186"/>
        <v>4.7018840410079414E-2</v>
      </c>
      <c r="F545">
        <v>4.7018840410079372E-2</v>
      </c>
      <c r="G545">
        <v>2.35E-2</v>
      </c>
    </row>
    <row r="546" spans="1:7">
      <c r="A546">
        <v>10</v>
      </c>
      <c r="B546">
        <v>0.10299999999999999</v>
      </c>
      <c r="C546">
        <f t="shared" si="185"/>
        <v>8.0828137643236167E-2</v>
      </c>
      <c r="D546">
        <f t="shared" si="187"/>
        <v>2.8646663879474312E-3</v>
      </c>
      <c r="E546">
        <f t="shared" si="186"/>
        <v>9.9467582914841368E-2</v>
      </c>
      <c r="F546">
        <v>9.9467582914841271E-2</v>
      </c>
      <c r="G546">
        <v>2.8799999999999999E-2</v>
      </c>
    </row>
    <row r="547" spans="1:7">
      <c r="A547" t="s">
        <v>25</v>
      </c>
      <c r="B547">
        <v>3.3000000000000002E-2</v>
      </c>
      <c r="C547">
        <f t="shared" si="185"/>
        <v>2.353480988428755E-2</v>
      </c>
    </row>
    <row r="548" spans="1:7">
      <c r="E548" s="2">
        <f t="shared" ref="E548:F548" si="188">+AVERAGE(E537:E546)</f>
        <v>5.5611702493834625E-2</v>
      </c>
      <c r="F548" s="2">
        <f t="shared" si="188"/>
        <v>6.5512597581004181E-2</v>
      </c>
    </row>
    <row r="549" spans="1:7">
      <c r="E549" s="2">
        <f t="shared" ref="E549:F549" si="189">+STDEV(E537:E546)</f>
        <v>4.8592499667504785E-2</v>
      </c>
      <c r="F549" s="2">
        <f t="shared" si="189"/>
        <v>3.9415390550496747E-2</v>
      </c>
    </row>
    <row r="550" spans="1:7">
      <c r="E550" s="2">
        <f>+E549/3.1</f>
        <v>1.5674999892743478E-2</v>
      </c>
      <c r="F550" s="2">
        <f>+F549/3</f>
        <v>1.3138463516832248E-2</v>
      </c>
    </row>
    <row r="551" spans="1:7">
      <c r="E551" s="2">
        <f t="shared" ref="E551:F551" si="190">+(E550/E548)*100</f>
        <v>28.186513251381367</v>
      </c>
      <c r="F551" s="2">
        <f t="shared" si="190"/>
        <v>20.054865784533987</v>
      </c>
    </row>
    <row r="552" spans="1:7">
      <c r="A552" s="2" t="s">
        <v>33</v>
      </c>
      <c r="G552" t="s">
        <v>19</v>
      </c>
    </row>
    <row r="553" spans="1:7">
      <c r="A553" t="s">
        <v>20</v>
      </c>
      <c r="B553" t="s">
        <v>5</v>
      </c>
      <c r="E553" t="s">
        <v>22</v>
      </c>
      <c r="F553" t="s">
        <v>22</v>
      </c>
      <c r="G553" s="5" t="s">
        <v>23</v>
      </c>
    </row>
    <row r="554" spans="1:7">
      <c r="A554">
        <v>1</v>
      </c>
      <c r="B554">
        <v>6.7000000000000004E-2</v>
      </c>
      <c r="C554">
        <f t="shared" ref="C554:C564" si="191">+(B554*C$13)+C$14</f>
        <v>5.136299765291974E-2</v>
      </c>
      <c r="D554">
        <f>(C554-C$564)*0.05</f>
        <v>1.4323331939737156E-3</v>
      </c>
      <c r="E554">
        <f t="shared" ref="E554:E563" si="192">+D554/G554</f>
        <v>5.3445268431855056E-2</v>
      </c>
      <c r="F554">
        <v>5.3445268431855014E-2</v>
      </c>
      <c r="G554">
        <v>2.6800000000000001E-2</v>
      </c>
    </row>
    <row r="555" spans="1:7">
      <c r="A555">
        <v>2</v>
      </c>
      <c r="B555">
        <v>0.13600000000000001</v>
      </c>
      <c r="C555">
        <f t="shared" si="191"/>
        <v>0.10783784930102625</v>
      </c>
      <c r="D555">
        <f t="shared" ref="D555:D563" si="193">(C555-C$564)*0.05</f>
        <v>4.2560757763790416E-3</v>
      </c>
      <c r="E555">
        <f t="shared" si="192"/>
        <v>0.15146177140138939</v>
      </c>
      <c r="F555">
        <v>0.15146177140138922</v>
      </c>
      <c r="G555">
        <v>2.81E-2</v>
      </c>
    </row>
    <row r="556" spans="1:7">
      <c r="A556">
        <v>3</v>
      </c>
      <c r="B556">
        <v>0.19500000000000001</v>
      </c>
      <c r="C556">
        <f t="shared" si="191"/>
        <v>0.15612793984071149</v>
      </c>
      <c r="D556">
        <f t="shared" si="193"/>
        <v>6.6705803033633038E-3</v>
      </c>
      <c r="E556">
        <f t="shared" si="192"/>
        <v>0.23654540082848596</v>
      </c>
      <c r="F556">
        <v>0.2365454008284858</v>
      </c>
      <c r="G556">
        <v>2.8199999999999999E-2</v>
      </c>
    </row>
    <row r="557" spans="1:7">
      <c r="A557">
        <v>4</v>
      </c>
      <c r="B557">
        <v>9.7000000000000003E-2</v>
      </c>
      <c r="C557">
        <f t="shared" si="191"/>
        <v>7.5917280978183427E-2</v>
      </c>
      <c r="D557">
        <f t="shared" si="193"/>
        <v>2.6600473602369002E-3</v>
      </c>
      <c r="E557">
        <f t="shared" si="192"/>
        <v>7.7779162580026318E-2</v>
      </c>
      <c r="F557">
        <v>7.7779162580026262E-2</v>
      </c>
      <c r="G557">
        <v>3.4200000000000001E-2</v>
      </c>
    </row>
    <row r="558" spans="1:7">
      <c r="A558">
        <v>5</v>
      </c>
      <c r="B558">
        <v>0.25600000000000001</v>
      </c>
      <c r="C558">
        <f t="shared" si="191"/>
        <v>0.20605498260208102</v>
      </c>
      <c r="D558">
        <f t="shared" si="193"/>
        <v>9.1669324414317809E-3</v>
      </c>
      <c r="E558">
        <f t="shared" si="192"/>
        <v>0.24510514549282836</v>
      </c>
      <c r="F558">
        <v>0.24510514549282811</v>
      </c>
      <c r="G558">
        <v>3.7400000000000003E-2</v>
      </c>
    </row>
    <row r="559" spans="1:7">
      <c r="A559">
        <v>6</v>
      </c>
      <c r="B559">
        <v>0.189</v>
      </c>
      <c r="C559">
        <f t="shared" si="191"/>
        <v>0.15121708317565877</v>
      </c>
      <c r="D559">
        <f t="shared" si="193"/>
        <v>6.4250374701106672E-3</v>
      </c>
      <c r="E559">
        <f t="shared" si="192"/>
        <v>0.26118038496384827</v>
      </c>
      <c r="F559">
        <v>0.26118038496384804</v>
      </c>
      <c r="G559">
        <v>2.46E-2</v>
      </c>
    </row>
    <row r="560" spans="1:7">
      <c r="A560">
        <v>7</v>
      </c>
      <c r="B560">
        <v>0.124</v>
      </c>
      <c r="C560">
        <f t="shared" si="191"/>
        <v>9.8016135970920751E-2</v>
      </c>
      <c r="D560">
        <f t="shared" si="193"/>
        <v>3.7649901098737665E-3</v>
      </c>
      <c r="E560">
        <f t="shared" si="192"/>
        <v>0.10575814915375749</v>
      </c>
      <c r="F560">
        <v>0.10575814915375739</v>
      </c>
      <c r="G560">
        <v>3.56E-2</v>
      </c>
    </row>
    <row r="561" spans="1:7">
      <c r="A561">
        <v>8</v>
      </c>
      <c r="B561">
        <v>0.12</v>
      </c>
      <c r="C561">
        <f t="shared" si="191"/>
        <v>9.4742231527552262E-2</v>
      </c>
      <c r="D561">
        <f t="shared" si="193"/>
        <v>3.6012948877053421E-3</v>
      </c>
      <c r="E561">
        <f t="shared" si="192"/>
        <v>0.23537875083041451</v>
      </c>
      <c r="F561">
        <v>0.23537875083041435</v>
      </c>
      <c r="G561">
        <v>1.5299999999999999E-2</v>
      </c>
    </row>
    <row r="562" spans="1:7">
      <c r="A562">
        <v>9</v>
      </c>
      <c r="B562">
        <v>0.26900000000000002</v>
      </c>
      <c r="C562">
        <f t="shared" si="191"/>
        <v>0.21669517204302863</v>
      </c>
      <c r="D562">
        <f t="shared" si="193"/>
        <v>9.6989419134791612E-3</v>
      </c>
      <c r="E562">
        <f t="shared" si="192"/>
        <v>0.41272093248847497</v>
      </c>
      <c r="F562">
        <v>0.41272093248847458</v>
      </c>
      <c r="G562">
        <v>2.35E-2</v>
      </c>
    </row>
    <row r="563" spans="1:7">
      <c r="A563">
        <v>10</v>
      </c>
      <c r="B563">
        <v>0.126</v>
      </c>
      <c r="C563">
        <f t="shared" si="191"/>
        <v>9.9653088192605002E-2</v>
      </c>
      <c r="D563">
        <f t="shared" si="193"/>
        <v>3.8468377209579792E-3</v>
      </c>
      <c r="E563">
        <f t="shared" si="192"/>
        <v>0.13357075419992984</v>
      </c>
      <c r="F563">
        <v>0.13357075419992973</v>
      </c>
      <c r="G563">
        <v>2.8799999999999999E-2</v>
      </c>
    </row>
    <row r="564" spans="1:7">
      <c r="A564" t="s">
        <v>25</v>
      </c>
      <c r="B564">
        <v>3.2000000000000001E-2</v>
      </c>
      <c r="C564">
        <f t="shared" si="191"/>
        <v>2.2716333773445428E-2</v>
      </c>
    </row>
    <row r="565" spans="1:7">
      <c r="E565" s="2">
        <f t="shared" ref="E565:F565" si="194">+AVERAGE(E554:E563)</f>
        <v>0.19129457203710104</v>
      </c>
      <c r="F565" s="2">
        <f t="shared" si="194"/>
        <v>0.19129457203710087</v>
      </c>
    </row>
    <row r="566" spans="1:7">
      <c r="E566" s="2">
        <f t="shared" ref="E566:F566" si="195">+STDEV(E554:E563)</f>
        <v>0.10797306226478502</v>
      </c>
      <c r="F566" s="2">
        <f t="shared" si="195"/>
        <v>0.10797306226478495</v>
      </c>
    </row>
    <row r="567" spans="1:7">
      <c r="E567" s="2">
        <f>+E566/3.1</f>
        <v>3.4830020085414519E-2</v>
      </c>
      <c r="F567" s="2">
        <f>+F566/3.16</f>
        <v>3.4168690590121821E-2</v>
      </c>
    </row>
    <row r="568" spans="1:7">
      <c r="E568" s="2">
        <f t="shared" ref="E568:F568" si="196">+(E567/E565)*100</f>
        <v>18.207531826182365</v>
      </c>
      <c r="F568" s="2">
        <f t="shared" si="196"/>
        <v>17.861819196571314</v>
      </c>
    </row>
    <row r="569" spans="1:7">
      <c r="A569" s="2" t="s">
        <v>34</v>
      </c>
      <c r="G569" t="s">
        <v>19</v>
      </c>
    </row>
    <row r="570" spans="1:7">
      <c r="A570" t="s">
        <v>20</v>
      </c>
      <c r="B570" t="s">
        <v>5</v>
      </c>
      <c r="E570" t="s">
        <v>22</v>
      </c>
      <c r="F570" t="s">
        <v>22</v>
      </c>
      <c r="G570" s="5" t="s">
        <v>23</v>
      </c>
    </row>
    <row r="571" spans="1:7">
      <c r="A571">
        <v>1</v>
      </c>
      <c r="B571">
        <v>2.7E-2</v>
      </c>
      <c r="C571">
        <f t="shared" ref="C571:C581" si="197">+(B571*C$13)+C$14</f>
        <v>1.862395321923481E-2</v>
      </c>
      <c r="D571">
        <f>(C571-C$581)*0.05</f>
        <v>8.5939991638422919E-4</v>
      </c>
      <c r="E571">
        <f t="shared" ref="E571:E580" si="198">+D571/G571</f>
        <v>3.2067161059113031E-2</v>
      </c>
      <c r="F571">
        <v>3.2067161059113003E-2</v>
      </c>
      <c r="G571">
        <v>2.6800000000000001E-2</v>
      </c>
    </row>
    <row r="572" spans="1:7">
      <c r="A572">
        <v>2</v>
      </c>
      <c r="B572">
        <v>0.154</v>
      </c>
      <c r="C572">
        <f t="shared" si="197"/>
        <v>0.12257041929618445</v>
      </c>
      <c r="D572">
        <f t="shared" ref="D572:D580" si="199">(C572-C$581)*0.05</f>
        <v>6.0567232202317113E-3</v>
      </c>
      <c r="E572">
        <f t="shared" si="198"/>
        <v>0.21554175160966943</v>
      </c>
      <c r="F572">
        <v>0.21554175160966926</v>
      </c>
      <c r="G572">
        <v>2.81E-2</v>
      </c>
    </row>
    <row r="573" spans="1:7">
      <c r="A573">
        <v>3</v>
      </c>
      <c r="B573">
        <v>0.10199999999999999</v>
      </c>
      <c r="C573">
        <f t="shared" si="197"/>
        <v>8.0009661532394041E-2</v>
      </c>
      <c r="D573">
        <f t="shared" si="199"/>
        <v>3.928685332042191E-3</v>
      </c>
      <c r="E573">
        <f t="shared" si="198"/>
        <v>0.13931508269653159</v>
      </c>
      <c r="F573">
        <v>0.13931508269653148</v>
      </c>
      <c r="G573">
        <v>2.8199999999999999E-2</v>
      </c>
    </row>
    <row r="574" spans="1:7">
      <c r="A574">
        <v>4</v>
      </c>
      <c r="B574">
        <v>0.187</v>
      </c>
      <c r="C574">
        <f t="shared" si="197"/>
        <v>0.14958013095397452</v>
      </c>
      <c r="D574">
        <f t="shared" si="199"/>
        <v>7.4072088031212156E-3</v>
      </c>
      <c r="E574">
        <f t="shared" si="198"/>
        <v>0.21658505272284256</v>
      </c>
      <c r="F574">
        <v>0.21658505272284234</v>
      </c>
      <c r="G574">
        <v>3.4200000000000001E-2</v>
      </c>
    </row>
    <row r="575" spans="1:7">
      <c r="A575">
        <v>5</v>
      </c>
      <c r="B575">
        <v>0.17499999999999999</v>
      </c>
      <c r="C575">
        <f t="shared" si="197"/>
        <v>0.13975841762386904</v>
      </c>
      <c r="D575">
        <f t="shared" si="199"/>
        <v>6.9161231366159414E-3</v>
      </c>
      <c r="E575">
        <f t="shared" si="198"/>
        <v>0.1849230785191428</v>
      </c>
      <c r="F575">
        <v>0.18492307851914261</v>
      </c>
      <c r="G575">
        <v>3.7400000000000003E-2</v>
      </c>
    </row>
    <row r="576" spans="1:7">
      <c r="A576">
        <v>6</v>
      </c>
      <c r="B576">
        <v>0.109</v>
      </c>
      <c r="C576">
        <f t="shared" si="197"/>
        <v>8.5738994308288907E-2</v>
      </c>
      <c r="D576">
        <f t="shared" si="199"/>
        <v>4.2151519708369346E-3</v>
      </c>
      <c r="E576">
        <f t="shared" si="198"/>
        <v>0.17134764109093228</v>
      </c>
      <c r="F576">
        <v>0.17134764109093215</v>
      </c>
      <c r="G576">
        <v>2.46E-2</v>
      </c>
    </row>
    <row r="577" spans="1:7">
      <c r="A577">
        <v>7</v>
      </c>
      <c r="B577">
        <v>3.9E-2</v>
      </c>
      <c r="C577">
        <f t="shared" si="197"/>
        <v>2.844566654934029E-2</v>
      </c>
      <c r="D577">
        <f t="shared" si="199"/>
        <v>1.3504855828895034E-3</v>
      </c>
      <c r="E577">
        <f t="shared" si="198"/>
        <v>3.7934988283413018E-2</v>
      </c>
      <c r="F577">
        <v>3.7934988283412983E-2</v>
      </c>
      <c r="G577">
        <v>3.56E-2</v>
      </c>
    </row>
    <row r="578" spans="1:7">
      <c r="A578">
        <v>8</v>
      </c>
      <c r="B578">
        <v>0.122</v>
      </c>
      <c r="C578">
        <f t="shared" si="197"/>
        <v>9.6379183749236499E-2</v>
      </c>
      <c r="D578">
        <f t="shared" si="199"/>
        <v>4.747161442884314E-3</v>
      </c>
      <c r="E578">
        <f t="shared" si="198"/>
        <v>0.31027198973100095</v>
      </c>
      <c r="F578">
        <v>0.31027198973100073</v>
      </c>
      <c r="G578">
        <v>1.5299999999999999E-2</v>
      </c>
    </row>
    <row r="579" spans="1:7">
      <c r="A579">
        <v>9</v>
      </c>
      <c r="B579">
        <v>0.18</v>
      </c>
      <c r="C579">
        <f t="shared" si="197"/>
        <v>0.14385079817807964</v>
      </c>
      <c r="D579">
        <f t="shared" si="199"/>
        <v>7.1207421643264719E-3</v>
      </c>
      <c r="E579">
        <f t="shared" si="198"/>
        <v>0.30301030486495623</v>
      </c>
      <c r="F579">
        <v>0.303010304864956</v>
      </c>
      <c r="G579">
        <v>2.35E-2</v>
      </c>
    </row>
    <row r="580" spans="1:7">
      <c r="A580">
        <v>10</v>
      </c>
      <c r="B580">
        <v>0.16200000000000001</v>
      </c>
      <c r="C580">
        <f t="shared" si="197"/>
        <v>0.12911822818292143</v>
      </c>
      <c r="D580">
        <f t="shared" si="199"/>
        <v>6.3841136645685611E-3</v>
      </c>
      <c r="E580">
        <f t="shared" si="198"/>
        <v>0.22167061335307503</v>
      </c>
      <c r="F580">
        <v>0.22167061335307486</v>
      </c>
      <c r="G580">
        <v>2.8799999999999999E-2</v>
      </c>
    </row>
    <row r="581" spans="1:7">
      <c r="A581" t="s">
        <v>25</v>
      </c>
      <c r="B581">
        <v>6.0000000000000001E-3</v>
      </c>
      <c r="C581">
        <f t="shared" si="197"/>
        <v>1.435954891550224E-3</v>
      </c>
    </row>
    <row r="582" spans="1:7">
      <c r="E582" s="2">
        <f t="shared" ref="E582:F582" si="200">+AVERAGE(E571:E580)</f>
        <v>0.18326676639306769</v>
      </c>
      <c r="F582" s="2">
        <f t="shared" si="200"/>
        <v>0.18326676639306755</v>
      </c>
    </row>
    <row r="583" spans="1:7">
      <c r="E583" s="2">
        <f t="shared" ref="E583:F583" si="201">+STDEV(E571:E580)</f>
        <v>9.4372009678096239E-2</v>
      </c>
      <c r="F583" s="2">
        <f t="shared" si="201"/>
        <v>9.4372009678096183E-2</v>
      </c>
    </row>
    <row r="584" spans="1:7">
      <c r="E584" s="2">
        <f>+E583/3.1</f>
        <v>3.0442583767127818E-2</v>
      </c>
      <c r="F584" s="2">
        <f>+F583/3.16</f>
        <v>2.9864560024713979E-2</v>
      </c>
    </row>
    <row r="585" spans="1:7">
      <c r="E585" s="2">
        <f t="shared" ref="E585:F585" si="202">+(E584/E582)*100</f>
        <v>16.611077047016284</v>
      </c>
      <c r="F585" s="2">
        <f t="shared" si="202"/>
        <v>16.29567684992104</v>
      </c>
    </row>
    <row r="586" spans="1:7">
      <c r="A586" s="2" t="s">
        <v>35</v>
      </c>
      <c r="G586" t="s">
        <v>19</v>
      </c>
    </row>
    <row r="587" spans="1:7">
      <c r="A587" t="s">
        <v>20</v>
      </c>
      <c r="B587" t="s">
        <v>5</v>
      </c>
      <c r="E587" t="s">
        <v>22</v>
      </c>
      <c r="F587" t="s">
        <v>22</v>
      </c>
      <c r="G587" s="5" t="s">
        <v>23</v>
      </c>
    </row>
    <row r="588" spans="1:7">
      <c r="A588">
        <v>1</v>
      </c>
      <c r="B588">
        <v>7.4999999999999997E-2</v>
      </c>
      <c r="C588">
        <f t="shared" ref="C588:C598" si="203">+(B588*C$13)+C$14</f>
        <v>5.7910806539656717E-2</v>
      </c>
      <c r="D588">
        <f>(C588-C$598)*0.05</f>
        <v>1.7597236383105647E-3</v>
      </c>
      <c r="E588">
        <f t="shared" ref="E588:E597" si="204">+D588/G588</f>
        <v>6.566132978770764E-2</v>
      </c>
      <c r="F588">
        <v>6.5661329787707584E-2</v>
      </c>
      <c r="G588">
        <v>2.6800000000000001E-2</v>
      </c>
    </row>
    <row r="589" spans="1:7">
      <c r="A589">
        <v>2</v>
      </c>
      <c r="B589">
        <v>9.2999999999999999E-2</v>
      </c>
      <c r="C589">
        <f t="shared" si="203"/>
        <v>7.2643376534814938E-2</v>
      </c>
      <c r="D589">
        <f t="shared" ref="D589:D597" si="205">(C589-C$598)*0.05</f>
        <v>2.4963521380684758E-3</v>
      </c>
      <c r="E589">
        <f t="shared" si="204"/>
        <v>8.8838154379661055E-2</v>
      </c>
      <c r="F589">
        <v>8.8838154379660986E-2</v>
      </c>
      <c r="G589">
        <v>2.81E-2</v>
      </c>
    </row>
    <row r="590" spans="1:7">
      <c r="A590">
        <v>3</v>
      </c>
      <c r="B590">
        <v>0.17</v>
      </c>
      <c r="C590">
        <f t="shared" si="203"/>
        <v>0.13566603706965844</v>
      </c>
      <c r="D590">
        <f t="shared" si="205"/>
        <v>5.6474851648106511E-3</v>
      </c>
      <c r="E590">
        <f t="shared" si="204"/>
        <v>0.20026543137626424</v>
      </c>
      <c r="F590">
        <v>0.20026543137626407</v>
      </c>
      <c r="G590">
        <v>2.8199999999999999E-2</v>
      </c>
    </row>
    <row r="591" spans="1:7">
      <c r="A591">
        <v>4</v>
      </c>
      <c r="B591">
        <v>5.8000000000000003E-2</v>
      </c>
      <c r="C591">
        <f t="shared" si="203"/>
        <v>4.3996712655340629E-2</v>
      </c>
      <c r="D591">
        <f t="shared" si="205"/>
        <v>1.0640189440947602E-3</v>
      </c>
      <c r="E591">
        <f t="shared" si="204"/>
        <v>3.111166503201053E-2</v>
      </c>
      <c r="F591">
        <v>3.1111665032010506E-2</v>
      </c>
      <c r="G591">
        <v>3.4200000000000001E-2</v>
      </c>
    </row>
    <row r="592" spans="1:7">
      <c r="A592">
        <v>5</v>
      </c>
      <c r="B592">
        <v>0.219</v>
      </c>
      <c r="C592">
        <f t="shared" si="203"/>
        <v>0.17577136650092245</v>
      </c>
      <c r="D592">
        <f t="shared" si="205"/>
        <v>7.6527516363738522E-3</v>
      </c>
      <c r="E592">
        <f t="shared" si="204"/>
        <v>0.20461902771053078</v>
      </c>
      <c r="F592">
        <v>0.20461902771053064</v>
      </c>
      <c r="G592">
        <v>3.7400000000000003E-2</v>
      </c>
    </row>
    <row r="593" spans="1:7">
      <c r="A593">
        <v>6</v>
      </c>
      <c r="B593">
        <v>0.13900000000000001</v>
      </c>
      <c r="C593">
        <f t="shared" si="203"/>
        <v>0.11029327763355261</v>
      </c>
      <c r="D593">
        <f t="shared" si="205"/>
        <v>4.378847193005359E-3</v>
      </c>
      <c r="E593">
        <f t="shared" si="204"/>
        <v>0.178001918414852</v>
      </c>
      <c r="F593">
        <v>0.17800191841485186</v>
      </c>
      <c r="G593">
        <v>2.46E-2</v>
      </c>
    </row>
    <row r="594" spans="1:7">
      <c r="A594">
        <v>7</v>
      </c>
      <c r="B594">
        <v>8.4000000000000005E-2</v>
      </c>
      <c r="C594">
        <f t="shared" si="203"/>
        <v>6.5277091537235835E-2</v>
      </c>
      <c r="D594">
        <f t="shared" si="205"/>
        <v>2.1280378881895208E-3</v>
      </c>
      <c r="E594">
        <f t="shared" si="204"/>
        <v>5.9776345173862946E-2</v>
      </c>
      <c r="F594">
        <v>5.9776345173862898E-2</v>
      </c>
      <c r="G594">
        <v>3.56E-2</v>
      </c>
    </row>
    <row r="595" spans="1:7">
      <c r="A595">
        <v>8</v>
      </c>
      <c r="B595">
        <v>0.10299999999999999</v>
      </c>
      <c r="C595">
        <f t="shared" si="203"/>
        <v>8.0828137643236167E-2</v>
      </c>
      <c r="D595">
        <f t="shared" si="205"/>
        <v>2.9055901934895373E-3</v>
      </c>
      <c r="E595">
        <f t="shared" si="204"/>
        <v>0.1899078557836299</v>
      </c>
      <c r="F595">
        <v>0.18990785578362973</v>
      </c>
      <c r="G595">
        <v>1.5299999999999999E-2</v>
      </c>
    </row>
    <row r="596" spans="1:7">
      <c r="A596">
        <v>9</v>
      </c>
      <c r="B596">
        <v>0.16600000000000001</v>
      </c>
      <c r="C596">
        <f t="shared" si="203"/>
        <v>0.13239213262628993</v>
      </c>
      <c r="D596">
        <f t="shared" si="205"/>
        <v>5.4837899426422258E-3</v>
      </c>
      <c r="E596">
        <f t="shared" si="204"/>
        <v>0.23335276351669046</v>
      </c>
      <c r="F596">
        <v>0.23335276351669026</v>
      </c>
      <c r="G596">
        <v>2.35E-2</v>
      </c>
    </row>
    <row r="597" spans="1:7">
      <c r="A597">
        <v>10</v>
      </c>
      <c r="B597">
        <v>5.7000000000000002E-2</v>
      </c>
      <c r="C597">
        <f t="shared" si="203"/>
        <v>4.3178236544498504E-2</v>
      </c>
      <c r="D597">
        <f t="shared" si="205"/>
        <v>1.0230951385526538E-3</v>
      </c>
      <c r="E597">
        <f t="shared" si="204"/>
        <v>3.552413675530048E-2</v>
      </c>
      <c r="F597">
        <v>3.5524136755300466E-2</v>
      </c>
      <c r="G597">
        <v>2.8799999999999999E-2</v>
      </c>
    </row>
    <row r="598" spans="1:7">
      <c r="A598" t="s">
        <v>25</v>
      </c>
      <c r="B598">
        <v>3.2000000000000001E-2</v>
      </c>
      <c r="C598">
        <f t="shared" si="203"/>
        <v>2.2716333773445428E-2</v>
      </c>
    </row>
    <row r="599" spans="1:7">
      <c r="E599" s="2">
        <f t="shared" ref="E599:F599" si="206">+AVERAGE(E588:E597)</f>
        <v>0.12870586279305102</v>
      </c>
      <c r="F599" s="2">
        <f t="shared" si="206"/>
        <v>0.12870586279305091</v>
      </c>
    </row>
    <row r="600" spans="1:7">
      <c r="E600" s="2">
        <f t="shared" ref="E600:F600" si="207">+STDEV(E588:E597)</f>
        <v>7.9255652837132248E-2</v>
      </c>
      <c r="F600" s="2">
        <f t="shared" si="207"/>
        <v>7.9255652837132123E-2</v>
      </c>
    </row>
    <row r="601" spans="1:7">
      <c r="E601" s="2">
        <f>+E600/3.1</f>
        <v>2.5566339624881369E-2</v>
      </c>
      <c r="F601" s="2">
        <f>+F600/3.16</f>
        <v>2.5080902796560799E-2</v>
      </c>
    </row>
    <row r="602" spans="1:7">
      <c r="E602" s="2">
        <f t="shared" ref="E602:F602" si="208">+(E601/E599)*100</f>
        <v>19.864160862656309</v>
      </c>
      <c r="F602" s="2">
        <f t="shared" si="208"/>
        <v>19.486993251340039</v>
      </c>
    </row>
    <row r="603" spans="1:7">
      <c r="A603" s="1" t="s">
        <v>41</v>
      </c>
    </row>
    <row r="604" spans="1:7">
      <c r="A604" s="4" t="s">
        <v>16</v>
      </c>
      <c r="G604" t="s">
        <v>19</v>
      </c>
    </row>
    <row r="605" spans="1:7">
      <c r="A605" t="s">
        <v>20</v>
      </c>
      <c r="B605" t="s">
        <v>5</v>
      </c>
      <c r="E605" t="s">
        <v>22</v>
      </c>
      <c r="F605" t="s">
        <v>22</v>
      </c>
      <c r="G605" s="5" t="s">
        <v>23</v>
      </c>
    </row>
    <row r="606" spans="1:7">
      <c r="A606">
        <v>1</v>
      </c>
      <c r="B606">
        <v>0.16800000000000001</v>
      </c>
      <c r="C606">
        <f t="shared" ref="C606:C614" si="209">+(B606*C$13)+C$14</f>
        <v>0.13402908484797418</v>
      </c>
      <c r="D606">
        <f>(C606-C$616)*0.05</f>
        <v>2.0052664715632025E-3</v>
      </c>
      <c r="E606">
        <f t="shared" ref="E606:E615" si="210">+D606/G606</f>
        <v>6.7745488904162238E-2</v>
      </c>
      <c r="F606">
        <v>6.7745488904162196E-2</v>
      </c>
      <c r="G606">
        <v>2.9600000000000001E-2</v>
      </c>
    </row>
    <row r="607" spans="1:7">
      <c r="A607">
        <v>2</v>
      </c>
      <c r="B607">
        <v>0.26200000000000001</v>
      </c>
      <c r="C607">
        <f t="shared" si="209"/>
        <v>0.21096583926713375</v>
      </c>
      <c r="D607">
        <f t="shared" ref="D607:D615" si="211">(C607-C$616)*0.05</f>
        <v>5.8521041925211808E-3</v>
      </c>
      <c r="E607">
        <f t="shared" si="210"/>
        <v>0.25443931271831222</v>
      </c>
      <c r="F607">
        <v>0.25443931271831205</v>
      </c>
      <c r="G607">
        <v>2.3E-2</v>
      </c>
    </row>
    <row r="608" spans="1:7">
      <c r="A608">
        <v>3</v>
      </c>
      <c r="B608">
        <v>0.214</v>
      </c>
      <c r="C608">
        <f t="shared" si="209"/>
        <v>0.17167898594671183</v>
      </c>
      <c r="D608">
        <f t="shared" si="211"/>
        <v>3.8877615265000848E-3</v>
      </c>
      <c r="E608">
        <f t="shared" si="210"/>
        <v>0.17915951735023433</v>
      </c>
      <c r="F608">
        <v>0.17915951735023419</v>
      </c>
      <c r="G608">
        <v>2.1700000000000001E-2</v>
      </c>
    </row>
    <row r="609" spans="1:7">
      <c r="A609">
        <v>4</v>
      </c>
      <c r="B609">
        <v>0.251</v>
      </c>
      <c r="C609">
        <f t="shared" si="209"/>
        <v>0.20196260204787039</v>
      </c>
      <c r="D609">
        <f t="shared" si="211"/>
        <v>5.4019423315580135E-3</v>
      </c>
      <c r="E609">
        <f t="shared" si="210"/>
        <v>0.18066696761063591</v>
      </c>
      <c r="F609">
        <v>0.18066696761063578</v>
      </c>
      <c r="G609">
        <v>2.9899999999999999E-2</v>
      </c>
    </row>
    <row r="610" spans="1:7">
      <c r="A610">
        <v>5</v>
      </c>
      <c r="B610">
        <v>0.22700000000000001</v>
      </c>
      <c r="C610">
        <f t="shared" si="209"/>
        <v>0.18231917538765943</v>
      </c>
      <c r="D610">
        <f t="shared" si="211"/>
        <v>4.4197709985474651E-3</v>
      </c>
      <c r="E610">
        <f t="shared" si="210"/>
        <v>0.19050737062704592</v>
      </c>
      <c r="F610">
        <v>0.19050737062704581</v>
      </c>
      <c r="G610">
        <v>2.3199999999999998E-2</v>
      </c>
    </row>
    <row r="611" spans="1:7">
      <c r="A611">
        <v>6</v>
      </c>
      <c r="B611">
        <v>0.21299999999999999</v>
      </c>
      <c r="C611">
        <f t="shared" si="209"/>
        <v>0.1708605098358697</v>
      </c>
      <c r="D611">
        <f t="shared" si="211"/>
        <v>3.8468377209579783E-3</v>
      </c>
      <c r="E611">
        <f t="shared" si="210"/>
        <v>0.19829060417309166</v>
      </c>
      <c r="F611">
        <v>0.19829060417309152</v>
      </c>
      <c r="G611">
        <v>1.9400000000000001E-2</v>
      </c>
    </row>
    <row r="612" spans="1:7">
      <c r="A612">
        <v>7</v>
      </c>
      <c r="B612">
        <v>0.19700000000000001</v>
      </c>
      <c r="C612">
        <f t="shared" si="209"/>
        <v>0.15776489206239575</v>
      </c>
      <c r="D612">
        <f t="shared" si="211"/>
        <v>3.1920568322842805E-3</v>
      </c>
      <c r="E612">
        <f t="shared" si="210"/>
        <v>0.22800405944887717</v>
      </c>
      <c r="F612">
        <v>0.228004059448877</v>
      </c>
      <c r="G612">
        <v>1.4E-2</v>
      </c>
    </row>
    <row r="613" spans="1:7">
      <c r="A613">
        <v>8</v>
      </c>
      <c r="B613">
        <v>0.3</v>
      </c>
      <c r="C613">
        <f t="shared" si="209"/>
        <v>0.24206793147913441</v>
      </c>
      <c r="D613">
        <f t="shared" si="211"/>
        <v>7.4072088031212138E-3</v>
      </c>
      <c r="E613">
        <f t="shared" si="210"/>
        <v>0.23075416832153317</v>
      </c>
      <c r="F613">
        <v>0.230754168321533</v>
      </c>
      <c r="G613">
        <v>3.2099999999999997E-2</v>
      </c>
    </row>
    <row r="614" spans="1:7">
      <c r="A614">
        <v>9</v>
      </c>
      <c r="B614">
        <v>0.216</v>
      </c>
      <c r="C614">
        <f t="shared" si="209"/>
        <v>0.17331593816839608</v>
      </c>
      <c r="D614">
        <f t="shared" si="211"/>
        <v>3.9696091375842971E-3</v>
      </c>
      <c r="E614">
        <f t="shared" si="210"/>
        <v>8.7052831964567909E-2</v>
      </c>
      <c r="F614">
        <v>8.7052831964567853E-2</v>
      </c>
      <c r="G614">
        <v>4.5600000000000002E-2</v>
      </c>
    </row>
    <row r="615" spans="1:7">
      <c r="A615">
        <v>10</v>
      </c>
      <c r="B615">
        <v>0.191</v>
      </c>
      <c r="C615">
        <f t="shared" ref="C615:C630" si="212">+(B615*C$13)+C$14</f>
        <v>0.15285403539734302</v>
      </c>
      <c r="D615">
        <f t="shared" si="211"/>
        <v>2.9465139990316443E-3</v>
      </c>
      <c r="E615">
        <f t="shared" si="210"/>
        <v>0.1099445522026733</v>
      </c>
      <c r="F615">
        <v>0.1099445522026732</v>
      </c>
      <c r="G615">
        <v>2.6800000000000001E-2</v>
      </c>
    </row>
    <row r="616" spans="1:7">
      <c r="A616" t="s">
        <v>31</v>
      </c>
      <c r="B616">
        <v>0.11899999999999999</v>
      </c>
      <c r="C616">
        <f t="shared" si="212"/>
        <v>9.3923755416710136E-2</v>
      </c>
    </row>
    <row r="617" spans="1:7">
      <c r="E617" s="2">
        <f t="shared" ref="E617:F617" si="213">+AVERAGE(E606:E615)</f>
        <v>0.17265648733211339</v>
      </c>
      <c r="F617" s="2">
        <f t="shared" si="213"/>
        <v>0.17265648733211328</v>
      </c>
    </row>
    <row r="618" spans="1:7">
      <c r="E618" s="2">
        <f t="shared" ref="E618:F618" si="214">+STDEV(E606:E615)</f>
        <v>6.3662682413873781E-2</v>
      </c>
      <c r="F618" s="2">
        <f t="shared" si="214"/>
        <v>6.3662682413873684E-2</v>
      </c>
    </row>
    <row r="619" spans="1:7">
      <c r="E619" s="2">
        <f>+E618/3.1</f>
        <v>2.0536349165765737E-2</v>
      </c>
      <c r="F619" s="2">
        <f>+F618/3.16</f>
        <v>2.0146418485403064E-2</v>
      </c>
    </row>
    <row r="620" spans="1:7">
      <c r="E620" s="2">
        <f t="shared" ref="E620:F620" si="215">+(E619/E617)*100</f>
        <v>11.894339728030632</v>
      </c>
      <c r="F620" s="2">
        <f t="shared" si="215"/>
        <v>11.668497834460419</v>
      </c>
    </row>
    <row r="621" spans="1:7">
      <c r="A621" s="2" t="s">
        <v>32</v>
      </c>
      <c r="G621" t="s">
        <v>19</v>
      </c>
    </row>
    <row r="622" spans="1:7">
      <c r="A622" t="s">
        <v>20</v>
      </c>
      <c r="B622" t="s">
        <v>5</v>
      </c>
      <c r="E622" t="s">
        <v>22</v>
      </c>
      <c r="F622" t="s">
        <v>22</v>
      </c>
      <c r="G622" s="5" t="s">
        <v>23</v>
      </c>
    </row>
    <row r="623" spans="1:7">
      <c r="A623">
        <v>1</v>
      </c>
      <c r="B623">
        <v>8.3000000000000004E-2</v>
      </c>
      <c r="C623">
        <f t="shared" si="212"/>
        <v>6.4458615426393709E-2</v>
      </c>
      <c r="D623">
        <f>(C623-C$633)*0.05</f>
        <v>1.6369522216842444E-4</v>
      </c>
      <c r="E623">
        <f t="shared" ref="E623:E632" si="216">+D623/G623</f>
        <v>5.5302439921765013E-3</v>
      </c>
      <c r="F623">
        <v>5.5302439921765013E-3</v>
      </c>
      <c r="G623">
        <v>2.9600000000000001E-2</v>
      </c>
    </row>
    <row r="624" spans="1:7">
      <c r="A624">
        <v>2</v>
      </c>
      <c r="B624">
        <v>0.14899999999999999</v>
      </c>
      <c r="C624">
        <f t="shared" si="212"/>
        <v>0.11847803874197382</v>
      </c>
      <c r="D624">
        <f t="shared" ref="D624:D632" si="217">(C624-C$633)*0.05</f>
        <v>2.8646663879474303E-3</v>
      </c>
      <c r="E624">
        <f t="shared" si="216"/>
        <v>0.1245507125194535</v>
      </c>
      <c r="F624">
        <v>0.1245507125194534</v>
      </c>
      <c r="G624">
        <v>2.3E-2</v>
      </c>
    </row>
    <row r="625" spans="1:7">
      <c r="A625">
        <v>3</v>
      </c>
      <c r="B625">
        <v>0.13500000000000001</v>
      </c>
      <c r="C625">
        <f t="shared" si="212"/>
        <v>0.10701937319018412</v>
      </c>
      <c r="D625">
        <f t="shared" si="217"/>
        <v>2.2917331103579452E-3</v>
      </c>
      <c r="E625">
        <f t="shared" si="216"/>
        <v>0.10560982075382236</v>
      </c>
      <c r="F625">
        <v>0.10560982075382226</v>
      </c>
      <c r="G625">
        <v>2.1700000000000001E-2</v>
      </c>
    </row>
    <row r="626" spans="1:7">
      <c r="A626">
        <v>4</v>
      </c>
      <c r="B626">
        <v>0.13100000000000001</v>
      </c>
      <c r="C626">
        <f t="shared" si="212"/>
        <v>0.10374546874681562</v>
      </c>
      <c r="D626">
        <f t="shared" si="217"/>
        <v>2.1280378881895199E-3</v>
      </c>
      <c r="E626">
        <f t="shared" si="216"/>
        <v>7.1171835725402005E-2</v>
      </c>
      <c r="F626">
        <v>7.1171835725401963E-2</v>
      </c>
      <c r="G626">
        <v>2.9899999999999999E-2</v>
      </c>
    </row>
    <row r="627" spans="1:7">
      <c r="A627">
        <v>5</v>
      </c>
      <c r="B627">
        <v>0.17499999999999999</v>
      </c>
      <c r="C627">
        <f t="shared" si="212"/>
        <v>0.13975841762386904</v>
      </c>
      <c r="D627">
        <f t="shared" si="217"/>
        <v>3.928685332042191E-3</v>
      </c>
      <c r="E627">
        <f t="shared" si="216"/>
        <v>0.1693398850018186</v>
      </c>
      <c r="F627">
        <v>0.1693398850018184</v>
      </c>
      <c r="G627">
        <v>2.3199999999999998E-2</v>
      </c>
    </row>
    <row r="628" spans="1:7">
      <c r="A628">
        <v>6</v>
      </c>
      <c r="B628">
        <v>0.13500000000000001</v>
      </c>
      <c r="C628">
        <f t="shared" si="212"/>
        <v>0.10701937319018412</v>
      </c>
      <c r="D628">
        <f t="shared" si="217"/>
        <v>2.2917331103579452E-3</v>
      </c>
      <c r="E628">
        <f t="shared" si="216"/>
        <v>0.11813057269886315</v>
      </c>
      <c r="F628">
        <v>0.11813057269886304</v>
      </c>
      <c r="G628">
        <v>1.9400000000000001E-2</v>
      </c>
    </row>
    <row r="629" spans="1:7">
      <c r="A629">
        <v>7</v>
      </c>
      <c r="B629">
        <v>0.13200000000000001</v>
      </c>
      <c r="C629">
        <f t="shared" si="212"/>
        <v>0.10456394485765774</v>
      </c>
      <c r="D629">
        <f t="shared" si="217"/>
        <v>2.168961693731626E-3</v>
      </c>
      <c r="E629">
        <f t="shared" si="216"/>
        <v>0.15492583526654471</v>
      </c>
      <c r="F629">
        <v>0.15492583526654463</v>
      </c>
      <c r="G629">
        <v>1.4E-2</v>
      </c>
    </row>
    <row r="630" spans="1:7">
      <c r="A630">
        <v>8</v>
      </c>
      <c r="B630">
        <v>0.255</v>
      </c>
      <c r="C630">
        <f t="shared" si="212"/>
        <v>0.2052365064912389</v>
      </c>
      <c r="D630">
        <f t="shared" si="217"/>
        <v>7.2025897754106841E-3</v>
      </c>
      <c r="E630">
        <f t="shared" si="216"/>
        <v>0.22437974378226433</v>
      </c>
      <c r="F630">
        <v>0.22437974378226416</v>
      </c>
      <c r="G630">
        <v>3.2099999999999997E-2</v>
      </c>
    </row>
    <row r="631" spans="1:7">
      <c r="A631">
        <v>9</v>
      </c>
      <c r="B631">
        <v>0.13500000000000001</v>
      </c>
      <c r="C631">
        <f t="shared" ref="C631:C646" si="218">+(B631*C$13)+C$14</f>
        <v>0.10701937319018412</v>
      </c>
      <c r="D631">
        <f t="shared" si="217"/>
        <v>2.2917331103579452E-3</v>
      </c>
      <c r="E631">
        <f t="shared" si="216"/>
        <v>5.0257305051709326E-2</v>
      </c>
      <c r="F631">
        <v>5.0257305051709278E-2</v>
      </c>
      <c r="G631">
        <v>4.5600000000000002E-2</v>
      </c>
    </row>
    <row r="632" spans="1:7">
      <c r="A632">
        <v>10</v>
      </c>
      <c r="B632">
        <v>0.17499999999999999</v>
      </c>
      <c r="C632">
        <f t="shared" si="218"/>
        <v>0.13975841762386904</v>
      </c>
      <c r="D632">
        <f t="shared" si="217"/>
        <v>3.928685332042191E-3</v>
      </c>
      <c r="E632">
        <f t="shared" si="216"/>
        <v>0.14659273627023101</v>
      </c>
      <c r="F632">
        <v>0.14659273627023084</v>
      </c>
      <c r="G632">
        <v>2.6800000000000001E-2</v>
      </c>
    </row>
    <row r="633" spans="1:7">
      <c r="A633" t="s">
        <v>25</v>
      </c>
      <c r="B633">
        <v>7.9000000000000001E-2</v>
      </c>
      <c r="C633">
        <f t="shared" si="218"/>
        <v>6.118471098302522E-2</v>
      </c>
    </row>
    <row r="634" spans="1:7">
      <c r="E634" s="2">
        <f t="shared" ref="E634:F634" si="219">+AVERAGE(E623:E632)</f>
        <v>0.11704886910622855</v>
      </c>
      <c r="F634" s="2">
        <f t="shared" si="219"/>
        <v>0.11704886910622844</v>
      </c>
    </row>
    <row r="635" spans="1:7">
      <c r="E635" s="2">
        <f t="shared" ref="E635:F635" si="220">+STDEV(E623:E632)</f>
        <v>6.3027586717687129E-2</v>
      </c>
      <c r="F635" s="2">
        <f t="shared" si="220"/>
        <v>6.3027586717687101E-2</v>
      </c>
    </row>
    <row r="636" spans="1:7">
      <c r="E636" s="2">
        <f>+E635/3.1</f>
        <v>2.0331479586350686E-2</v>
      </c>
      <c r="F636" s="2">
        <f>+F635/3.16</f>
        <v>1.9945438834711109E-2</v>
      </c>
    </row>
    <row r="637" spans="1:7">
      <c r="E637" s="2">
        <f t="shared" ref="E637:F637" si="221">+(E636/E634)*100</f>
        <v>17.370077764611892</v>
      </c>
      <c r="F637" s="2">
        <f t="shared" si="221"/>
        <v>17.040266161486361</v>
      </c>
    </row>
    <row r="638" spans="1:7">
      <c r="A638" s="2" t="s">
        <v>33</v>
      </c>
      <c r="G638" t="s">
        <v>19</v>
      </c>
    </row>
    <row r="639" spans="1:7">
      <c r="A639" t="s">
        <v>20</v>
      </c>
      <c r="B639" t="s">
        <v>5</v>
      </c>
      <c r="E639" t="s">
        <v>22</v>
      </c>
      <c r="F639" t="s">
        <v>22</v>
      </c>
      <c r="G639" s="5" t="s">
        <v>23</v>
      </c>
    </row>
    <row r="640" spans="1:7">
      <c r="A640">
        <v>1</v>
      </c>
      <c r="B640">
        <v>0.10299999999999999</v>
      </c>
      <c r="C640">
        <f t="shared" si="218"/>
        <v>8.0828137643236167E-2</v>
      </c>
      <c r="D640">
        <f>(C640-C$650)*0.05</f>
        <v>1.7187998327684588E-3</v>
      </c>
      <c r="E640">
        <f t="shared" ref="E640:E649" si="222">+D640/G640</f>
        <v>5.8067561917853339E-2</v>
      </c>
      <c r="F640">
        <v>5.8067561917853276E-2</v>
      </c>
      <c r="G640">
        <v>2.9600000000000001E-2</v>
      </c>
    </row>
    <row r="641" spans="1:7">
      <c r="A641">
        <v>2</v>
      </c>
      <c r="B641">
        <v>0.23300000000000001</v>
      </c>
      <c r="C641">
        <f t="shared" si="218"/>
        <v>0.18723003205271219</v>
      </c>
      <c r="D641">
        <f t="shared" ref="D641:D649" si="223">(C641-C$650)*0.05</f>
        <v>7.0388945532422606E-3</v>
      </c>
      <c r="E641">
        <f t="shared" si="222"/>
        <v>0.3060388936192287</v>
      </c>
      <c r="F641">
        <v>0.30603889361922842</v>
      </c>
      <c r="G641">
        <v>2.3E-2</v>
      </c>
    </row>
    <row r="642" spans="1:7">
      <c r="A642">
        <v>3</v>
      </c>
      <c r="B642">
        <v>0.20100000000000001</v>
      </c>
      <c r="C642">
        <f t="shared" si="218"/>
        <v>0.16103879650576425</v>
      </c>
      <c r="D642">
        <f t="shared" si="223"/>
        <v>5.7293327758948633E-3</v>
      </c>
      <c r="E642">
        <f t="shared" si="222"/>
        <v>0.26402455188455592</v>
      </c>
      <c r="F642">
        <v>0.26402455188455565</v>
      </c>
      <c r="G642">
        <v>2.1700000000000001E-2</v>
      </c>
    </row>
    <row r="643" spans="1:7">
      <c r="A643">
        <v>4</v>
      </c>
      <c r="B643">
        <v>0.14099999999999999</v>
      </c>
      <c r="C643">
        <f t="shared" si="218"/>
        <v>0.11193022985523683</v>
      </c>
      <c r="D643">
        <f t="shared" si="223"/>
        <v>3.2739044433684919E-3</v>
      </c>
      <c r="E643">
        <f t="shared" si="222"/>
        <v>0.10949513188523384</v>
      </c>
      <c r="F643">
        <v>0.10949513188523374</v>
      </c>
      <c r="G643">
        <v>2.9899999999999999E-2</v>
      </c>
    </row>
    <row r="644" spans="1:7">
      <c r="A644">
        <v>5</v>
      </c>
      <c r="B644">
        <v>0.214</v>
      </c>
      <c r="C644">
        <f t="shared" si="218"/>
        <v>0.17167898594671183</v>
      </c>
      <c r="D644">
        <f t="shared" si="223"/>
        <v>6.2613422479422427E-3</v>
      </c>
      <c r="E644">
        <f t="shared" si="222"/>
        <v>0.26988544172164841</v>
      </c>
      <c r="F644">
        <v>0.26988544172164813</v>
      </c>
      <c r="G644">
        <v>2.3199999999999998E-2</v>
      </c>
    </row>
    <row r="645" spans="1:7">
      <c r="A645">
        <v>6</v>
      </c>
      <c r="B645">
        <v>0.125</v>
      </c>
      <c r="C645">
        <f t="shared" si="218"/>
        <v>9.8834612081762876E-2</v>
      </c>
      <c r="D645">
        <f t="shared" si="223"/>
        <v>2.6191235546947945E-3</v>
      </c>
      <c r="E645">
        <f t="shared" si="222"/>
        <v>0.13500636879870073</v>
      </c>
      <c r="F645">
        <v>0.13500636879870062</v>
      </c>
      <c r="G645">
        <v>1.9400000000000001E-2</v>
      </c>
    </row>
    <row r="646" spans="1:7">
      <c r="A646">
        <v>7</v>
      </c>
      <c r="B646">
        <v>0.23499999999999999</v>
      </c>
      <c r="C646">
        <f t="shared" si="218"/>
        <v>0.18886698427439641</v>
      </c>
      <c r="D646">
        <f t="shared" si="223"/>
        <v>7.1207421643264719E-3</v>
      </c>
      <c r="E646">
        <f t="shared" si="222"/>
        <v>0.50862444030903364</v>
      </c>
      <c r="F646">
        <v>0.5086244403090332</v>
      </c>
      <c r="G646">
        <v>1.4E-2</v>
      </c>
    </row>
    <row r="647" spans="1:7">
      <c r="A647">
        <v>8</v>
      </c>
      <c r="B647">
        <v>0.29899999999999999</v>
      </c>
      <c r="C647">
        <f t="shared" ref="C647:C662" si="224">+(B647*C$13)+C$14</f>
        <v>0.24124945536829229</v>
      </c>
      <c r="D647">
        <f t="shared" si="223"/>
        <v>9.7398657190212665E-3</v>
      </c>
      <c r="E647">
        <f t="shared" si="222"/>
        <v>0.30342260806919835</v>
      </c>
      <c r="F647">
        <v>0.30342260806919807</v>
      </c>
      <c r="G647">
        <v>3.2099999999999997E-2</v>
      </c>
    </row>
    <row r="648" spans="1:7">
      <c r="A648">
        <v>9</v>
      </c>
      <c r="B648">
        <v>0.26800000000000002</v>
      </c>
      <c r="C648">
        <f t="shared" si="224"/>
        <v>0.2158766959321865</v>
      </c>
      <c r="D648">
        <f t="shared" si="223"/>
        <v>8.4712277472159762E-3</v>
      </c>
      <c r="E648">
        <f t="shared" si="222"/>
        <v>0.18577253831613982</v>
      </c>
      <c r="F648">
        <v>0.18577253831613963</v>
      </c>
      <c r="G648">
        <v>4.5600000000000002E-2</v>
      </c>
    </row>
    <row r="649" spans="1:7">
      <c r="A649">
        <v>10</v>
      </c>
      <c r="B649">
        <v>0.26500000000000001</v>
      </c>
      <c r="C649">
        <f t="shared" si="224"/>
        <v>0.21342126759966012</v>
      </c>
      <c r="D649">
        <f t="shared" si="223"/>
        <v>8.348456330589657E-3</v>
      </c>
      <c r="E649">
        <f t="shared" si="222"/>
        <v>0.31150956457424089</v>
      </c>
      <c r="F649">
        <v>0.31150956457424067</v>
      </c>
      <c r="G649">
        <v>2.6800000000000001E-2</v>
      </c>
    </row>
    <row r="650" spans="1:7">
      <c r="A650" t="s">
        <v>25</v>
      </c>
      <c r="B650">
        <v>6.0999999999999999E-2</v>
      </c>
      <c r="C650">
        <f t="shared" si="224"/>
        <v>4.6452140987866992E-2</v>
      </c>
    </row>
    <row r="651" spans="1:7">
      <c r="E651" s="2">
        <f t="shared" ref="E651:F651" si="225">+AVERAGE(E640:E649)</f>
        <v>0.24518471010958334</v>
      </c>
      <c r="F651" s="2">
        <f t="shared" si="225"/>
        <v>0.24518471010958315</v>
      </c>
    </row>
    <row r="652" spans="1:7">
      <c r="E652" s="2">
        <f t="shared" ref="E652:F652" si="226">+STDEV(E640:E649)</f>
        <v>0.1295088970750288</v>
      </c>
      <c r="F652" s="2">
        <f t="shared" si="226"/>
        <v>0.12950889707502855</v>
      </c>
    </row>
    <row r="653" spans="1:7">
      <c r="E653" s="2">
        <f t="shared" ref="E653:F653" si="227">+E652/3.1</f>
        <v>4.1777063572589937E-2</v>
      </c>
      <c r="F653" s="2">
        <f t="shared" si="227"/>
        <v>4.1777063572589854E-2</v>
      </c>
    </row>
    <row r="654" spans="1:7">
      <c r="E654" s="2">
        <f t="shared" ref="E654:F654" si="228">+(E653/E651)*100</f>
        <v>17.039016647456528</v>
      </c>
      <c r="F654" s="2">
        <f t="shared" si="228"/>
        <v>17.03901664745651</v>
      </c>
    </row>
    <row r="655" spans="1:7">
      <c r="A655" s="2" t="s">
        <v>34</v>
      </c>
      <c r="G655" t="s">
        <v>19</v>
      </c>
    </row>
    <row r="656" spans="1:7">
      <c r="A656" t="s">
        <v>20</v>
      </c>
      <c r="B656" t="s">
        <v>5</v>
      </c>
      <c r="E656" t="s">
        <v>22</v>
      </c>
      <c r="F656" t="s">
        <v>22</v>
      </c>
      <c r="G656" s="5" t="s">
        <v>23</v>
      </c>
    </row>
    <row r="657" spans="1:7">
      <c r="A657">
        <v>1</v>
      </c>
      <c r="B657">
        <v>9.1999999999999998E-2</v>
      </c>
      <c r="C657">
        <f t="shared" si="224"/>
        <v>7.1824900423972812E-2</v>
      </c>
      <c r="D657">
        <f>(C657-C$667)*0.05</f>
        <v>1.3095617773473971E-3</v>
      </c>
      <c r="E657">
        <f t="shared" ref="E657:E666" si="229">+D657/G657</f>
        <v>4.4241951937412059E-2</v>
      </c>
      <c r="F657">
        <v>4.4241951937412038E-2</v>
      </c>
      <c r="G657">
        <v>2.9600000000000001E-2</v>
      </c>
    </row>
    <row r="658" spans="1:7">
      <c r="A658">
        <v>2</v>
      </c>
      <c r="B658">
        <v>0.33600000000000002</v>
      </c>
      <c r="C658">
        <f t="shared" si="224"/>
        <v>0.27153307146945088</v>
      </c>
      <c r="D658">
        <f t="shared" ref="D658:D666" si="230">(C658-C$667)*0.05</f>
        <v>1.1294970329621302E-2</v>
      </c>
      <c r="E658">
        <f t="shared" si="229"/>
        <v>0.49108566650527402</v>
      </c>
      <c r="F658">
        <v>0.49108566650527358</v>
      </c>
      <c r="G658">
        <v>2.3E-2</v>
      </c>
    </row>
    <row r="659" spans="1:7">
      <c r="A659">
        <v>3</v>
      </c>
      <c r="B659">
        <v>0.27800000000000002</v>
      </c>
      <c r="C659">
        <f t="shared" si="224"/>
        <v>0.22406145704060773</v>
      </c>
      <c r="D659">
        <f t="shared" si="230"/>
        <v>8.9213896081791425E-3</v>
      </c>
      <c r="E659">
        <f t="shared" si="229"/>
        <v>0.41112394507737982</v>
      </c>
      <c r="F659">
        <v>0.41112394507737948</v>
      </c>
      <c r="G659">
        <v>2.1700000000000001E-2</v>
      </c>
    </row>
    <row r="660" spans="1:7">
      <c r="A660">
        <v>4</v>
      </c>
      <c r="B660">
        <v>0.184</v>
      </c>
      <c r="C660">
        <f t="shared" si="224"/>
        <v>0.14712470262144814</v>
      </c>
      <c r="D660">
        <f t="shared" si="230"/>
        <v>5.0745518872211638E-3</v>
      </c>
      <c r="E660">
        <f t="shared" si="229"/>
        <v>0.1697174544221125</v>
      </c>
      <c r="F660">
        <v>0.16971745442211239</v>
      </c>
      <c r="G660">
        <v>2.9899999999999999E-2</v>
      </c>
    </row>
    <row r="661" spans="1:7">
      <c r="A661">
        <v>5</v>
      </c>
      <c r="B661">
        <v>0.25</v>
      </c>
      <c r="C661">
        <f t="shared" si="224"/>
        <v>0.20114412593702827</v>
      </c>
      <c r="D661">
        <f t="shared" si="230"/>
        <v>7.7755230530001697E-3</v>
      </c>
      <c r="E661">
        <f t="shared" si="229"/>
        <v>0.33515185573276596</v>
      </c>
      <c r="F661">
        <v>0.33515185573276568</v>
      </c>
      <c r="G661">
        <v>2.3199999999999998E-2</v>
      </c>
    </row>
    <row r="662" spans="1:7">
      <c r="A662">
        <v>6</v>
      </c>
      <c r="B662">
        <v>0.188</v>
      </c>
      <c r="C662">
        <f t="shared" si="224"/>
        <v>0.15039860706481664</v>
      </c>
      <c r="D662">
        <f t="shared" si="230"/>
        <v>5.2382471093895891E-3</v>
      </c>
      <c r="E662">
        <f t="shared" si="229"/>
        <v>0.27001273759740146</v>
      </c>
      <c r="F662">
        <v>0.27001273759740124</v>
      </c>
      <c r="G662">
        <v>1.9400000000000001E-2</v>
      </c>
    </row>
    <row r="663" spans="1:7">
      <c r="A663">
        <v>7</v>
      </c>
      <c r="B663">
        <v>0.18099999999999999</v>
      </c>
      <c r="C663">
        <f t="shared" ref="C663:C678" si="231">+(B663*C$13)+C$14</f>
        <v>0.14466927428892176</v>
      </c>
      <c r="D663">
        <f t="shared" si="230"/>
        <v>4.9517804705948446E-3</v>
      </c>
      <c r="E663">
        <f t="shared" si="229"/>
        <v>0.3536986050424889</v>
      </c>
      <c r="F663">
        <v>0.35369860504248862</v>
      </c>
      <c r="G663">
        <v>1.4E-2</v>
      </c>
    </row>
    <row r="664" spans="1:7">
      <c r="A664">
        <v>8</v>
      </c>
      <c r="B664">
        <v>0.26</v>
      </c>
      <c r="C664">
        <f t="shared" si="231"/>
        <v>0.2093288870454495</v>
      </c>
      <c r="D664">
        <f t="shared" si="230"/>
        <v>8.1847611084212325E-3</v>
      </c>
      <c r="E664">
        <f t="shared" si="229"/>
        <v>0.25497698157075493</v>
      </c>
      <c r="F664">
        <v>0.25497698157075471</v>
      </c>
      <c r="G664">
        <v>3.2099999999999997E-2</v>
      </c>
    </row>
    <row r="665" spans="1:7">
      <c r="A665">
        <v>9</v>
      </c>
      <c r="B665">
        <v>0.22800000000000001</v>
      </c>
      <c r="C665">
        <f t="shared" si="231"/>
        <v>0.18313765149850156</v>
      </c>
      <c r="D665">
        <f t="shared" si="230"/>
        <v>6.8751993310738335E-3</v>
      </c>
      <c r="E665">
        <f t="shared" si="229"/>
        <v>0.15077191515512792</v>
      </c>
      <c r="F665">
        <v>0.15077191515512783</v>
      </c>
      <c r="G665">
        <v>4.5600000000000002E-2</v>
      </c>
    </row>
    <row r="666" spans="1:7">
      <c r="A666">
        <v>10</v>
      </c>
      <c r="B666">
        <v>0.221</v>
      </c>
      <c r="C666">
        <f t="shared" si="231"/>
        <v>0.17740831872260671</v>
      </c>
      <c r="D666">
        <f t="shared" si="230"/>
        <v>6.5887326922790925E-3</v>
      </c>
      <c r="E666">
        <f t="shared" si="229"/>
        <v>0.24584823478653328</v>
      </c>
      <c r="F666">
        <v>0.24584823478653303</v>
      </c>
      <c r="G666">
        <v>2.6800000000000001E-2</v>
      </c>
    </row>
    <row r="667" spans="1:7">
      <c r="A667" t="s">
        <v>25</v>
      </c>
      <c r="B667">
        <v>0.06</v>
      </c>
      <c r="C667">
        <f t="shared" si="231"/>
        <v>4.5633664877024874E-2</v>
      </c>
    </row>
    <row r="668" spans="1:7">
      <c r="E668" s="2">
        <f t="shared" ref="E668:F668" si="232">+AVERAGE(E657:E666)</f>
        <v>0.27266293478272507</v>
      </c>
      <c r="F668" s="2">
        <f t="shared" si="232"/>
        <v>0.27266293478272485</v>
      </c>
    </row>
    <row r="669" spans="1:7">
      <c r="E669" s="2">
        <f t="shared" ref="E669:F669" si="233">+STDEV(E657:E666)</f>
        <v>0.13166530329230025</v>
      </c>
      <c r="F669" s="2">
        <f t="shared" si="233"/>
        <v>0.13166530329230036</v>
      </c>
    </row>
    <row r="670" spans="1:7">
      <c r="E670" s="2">
        <f t="shared" ref="E670:F670" si="234">+E669/3.1</f>
        <v>4.247267848138718E-2</v>
      </c>
      <c r="F670" s="2">
        <f t="shared" si="234"/>
        <v>4.2472678481387215E-2</v>
      </c>
    </row>
    <row r="671" spans="1:7">
      <c r="E671" s="2">
        <f t="shared" ref="E671:F671" si="235">+(E670/E668)*100</f>
        <v>15.576990145445354</v>
      </c>
      <c r="F671" s="2">
        <f t="shared" si="235"/>
        <v>15.576990145445379</v>
      </c>
    </row>
    <row r="672" spans="1:7">
      <c r="A672" s="2" t="s">
        <v>35</v>
      </c>
      <c r="G672" t="s">
        <v>19</v>
      </c>
    </row>
    <row r="673" spans="1:7">
      <c r="A673" t="s">
        <v>20</v>
      </c>
      <c r="B673" t="s">
        <v>5</v>
      </c>
      <c r="E673" t="s">
        <v>22</v>
      </c>
      <c r="F673" t="s">
        <v>22</v>
      </c>
      <c r="G673" s="5" t="s">
        <v>23</v>
      </c>
    </row>
    <row r="674" spans="1:7">
      <c r="A674">
        <v>1</v>
      </c>
    </row>
    <row r="675" spans="1:7">
      <c r="A675">
        <v>2</v>
      </c>
      <c r="B675">
        <v>0.33100000000000002</v>
      </c>
      <c r="C675">
        <f t="shared" si="231"/>
        <v>0.26744069091524025</v>
      </c>
      <c r="D675">
        <f>(C675-C$684)*0.05</f>
        <v>9.4533990802265228E-3</v>
      </c>
      <c r="E675">
        <f t="shared" ref="E675:E683" si="236">+D675/G675</f>
        <v>0.41101735131419664</v>
      </c>
      <c r="F675">
        <v>0.41101735131419637</v>
      </c>
      <c r="G675">
        <v>2.3E-2</v>
      </c>
    </row>
    <row r="676" spans="1:7">
      <c r="A676">
        <v>3</v>
      </c>
      <c r="B676">
        <v>0.26</v>
      </c>
      <c r="C676">
        <f t="shared" si="231"/>
        <v>0.2093288870454495</v>
      </c>
      <c r="D676">
        <f t="shared" ref="D676:D683" si="237">(C676-C$684)*0.05</f>
        <v>6.5478088867369846E-3</v>
      </c>
      <c r="E676">
        <f t="shared" si="236"/>
        <v>0.30174234501092095</v>
      </c>
      <c r="F676">
        <v>0.30174234501092079</v>
      </c>
      <c r="G676">
        <v>2.1700000000000001E-2</v>
      </c>
    </row>
    <row r="677" spans="1:7">
      <c r="A677">
        <v>4</v>
      </c>
      <c r="B677">
        <v>0.13200000000000001</v>
      </c>
      <c r="C677">
        <f t="shared" si="231"/>
        <v>0.10456394485765774</v>
      </c>
      <c r="D677">
        <f t="shared" si="237"/>
        <v>1.3095617773473971E-3</v>
      </c>
      <c r="E677">
        <f t="shared" si="236"/>
        <v>4.3798052754093549E-2</v>
      </c>
      <c r="F677">
        <v>4.3798052754093528E-2</v>
      </c>
      <c r="G677">
        <v>2.9899999999999999E-2</v>
      </c>
    </row>
    <row r="678" spans="1:7">
      <c r="A678">
        <v>5</v>
      </c>
      <c r="B678">
        <v>0.23899999999999999</v>
      </c>
      <c r="C678">
        <f t="shared" si="231"/>
        <v>0.19214088871776491</v>
      </c>
      <c r="D678">
        <f t="shared" si="237"/>
        <v>5.6884089703527554E-3</v>
      </c>
      <c r="E678">
        <f t="shared" si="236"/>
        <v>0.24519004182554982</v>
      </c>
      <c r="F678">
        <v>0.24519004182554963</v>
      </c>
      <c r="G678">
        <v>2.3199999999999998E-2</v>
      </c>
    </row>
    <row r="679" spans="1:7">
      <c r="A679">
        <v>6</v>
      </c>
      <c r="B679">
        <v>0.19800000000000001</v>
      </c>
      <c r="C679">
        <f t="shared" ref="C679:C694" si="238">+(B679*C$13)+C$14</f>
        <v>0.15858336817323787</v>
      </c>
      <c r="D679">
        <f t="shared" si="237"/>
        <v>4.0105329431264032E-3</v>
      </c>
      <c r="E679">
        <f t="shared" si="236"/>
        <v>0.20672850222301048</v>
      </c>
      <c r="F679">
        <v>0.20672850222301029</v>
      </c>
      <c r="G679">
        <v>1.9400000000000001E-2</v>
      </c>
    </row>
    <row r="680" spans="1:7">
      <c r="A680">
        <v>7</v>
      </c>
      <c r="B680">
        <v>0.23100000000000001</v>
      </c>
      <c r="C680">
        <f t="shared" si="238"/>
        <v>0.18559307983102794</v>
      </c>
      <c r="D680">
        <f t="shared" si="237"/>
        <v>5.3610185260159066E-3</v>
      </c>
      <c r="E680">
        <f t="shared" si="236"/>
        <v>0.38292989471542188</v>
      </c>
      <c r="F680">
        <v>0.38292989471542166</v>
      </c>
      <c r="G680">
        <v>1.4E-2</v>
      </c>
    </row>
    <row r="681" spans="1:7">
      <c r="A681">
        <v>8</v>
      </c>
      <c r="B681">
        <v>0.252</v>
      </c>
      <c r="C681">
        <f t="shared" si="238"/>
        <v>0.20278107815871252</v>
      </c>
      <c r="D681">
        <f t="shared" si="237"/>
        <v>6.2204184424001358E-3</v>
      </c>
      <c r="E681">
        <f t="shared" si="236"/>
        <v>0.19378250599377372</v>
      </c>
      <c r="F681">
        <v>0.19378250599377358</v>
      </c>
      <c r="G681">
        <v>3.2099999999999997E-2</v>
      </c>
    </row>
    <row r="682" spans="1:7">
      <c r="A682">
        <v>9</v>
      </c>
      <c r="B682">
        <v>0.159</v>
      </c>
      <c r="C682">
        <f t="shared" si="238"/>
        <v>0.12666279985039505</v>
      </c>
      <c r="D682">
        <f t="shared" si="237"/>
        <v>2.4145045269842627E-3</v>
      </c>
      <c r="E682">
        <f t="shared" si="236"/>
        <v>5.2949660679479441E-2</v>
      </c>
      <c r="F682">
        <v>5.2949660679479427E-2</v>
      </c>
      <c r="G682">
        <v>4.5600000000000002E-2</v>
      </c>
    </row>
    <row r="683" spans="1:7">
      <c r="A683">
        <v>10</v>
      </c>
      <c r="B683">
        <v>0.222</v>
      </c>
      <c r="C683">
        <f t="shared" si="238"/>
        <v>0.17822679483344883</v>
      </c>
      <c r="D683">
        <f t="shared" si="237"/>
        <v>4.9927042761369516E-3</v>
      </c>
      <c r="E683">
        <f t="shared" si="236"/>
        <v>0.18629493567675193</v>
      </c>
      <c r="F683">
        <v>0.18629493567675176</v>
      </c>
      <c r="G683">
        <v>2.6800000000000001E-2</v>
      </c>
    </row>
    <row r="684" spans="1:7">
      <c r="A684" t="s">
        <v>25</v>
      </c>
      <c r="B684">
        <v>0.1</v>
      </c>
      <c r="C684">
        <f t="shared" si="238"/>
        <v>7.8372709310709804E-2</v>
      </c>
    </row>
    <row r="685" spans="1:7">
      <c r="E685" s="2">
        <f t="shared" ref="E685:F685" si="239">+AVERAGE(E673:E683)</f>
        <v>0.22493703224368872</v>
      </c>
      <c r="F685" s="2">
        <f t="shared" si="239"/>
        <v>0.22493703224368858</v>
      </c>
    </row>
    <row r="686" spans="1:7">
      <c r="E686" s="2">
        <f t="shared" ref="E686:F686" si="240">+STDEV(E673:E683)</f>
        <v>0.12800547975103727</v>
      </c>
      <c r="F686" s="2">
        <f t="shared" si="240"/>
        <v>0.12800547975103721</v>
      </c>
    </row>
    <row r="687" spans="1:7">
      <c r="E687" s="2">
        <f>+E686/3.1</f>
        <v>4.1292090242270083E-2</v>
      </c>
      <c r="F687" s="2">
        <f>+F686/3</f>
        <v>4.2668493250345739E-2</v>
      </c>
    </row>
    <row r="688" spans="1:7">
      <c r="E688" s="2">
        <f t="shared" ref="E688:F688" si="241">+(E687/E685)*100</f>
        <v>18.357177486691349</v>
      </c>
      <c r="F688" s="2">
        <f t="shared" si="241"/>
        <v>18.9690834029144</v>
      </c>
    </row>
    <row r="689" spans="1:7">
      <c r="A689" s="1" t="s">
        <v>42</v>
      </c>
    </row>
    <row r="690" spans="1:7">
      <c r="A690" s="4"/>
      <c r="G690" t="s">
        <v>19</v>
      </c>
    </row>
    <row r="691" spans="1:7">
      <c r="A691" t="s">
        <v>20</v>
      </c>
      <c r="B691" t="s">
        <v>5</v>
      </c>
      <c r="E691" t="s">
        <v>22</v>
      </c>
      <c r="F691" t="s">
        <v>22</v>
      </c>
      <c r="G691" s="5" t="s">
        <v>23</v>
      </c>
    </row>
    <row r="692" spans="1:7">
      <c r="A692">
        <v>1</v>
      </c>
      <c r="B692">
        <v>1.19</v>
      </c>
      <c r="C692">
        <f t="shared" si="238"/>
        <v>0.97051167012862394</v>
      </c>
      <c r="D692">
        <f>(C692-C$702)*0.05</f>
        <v>1.0967579885284446E-2</v>
      </c>
      <c r="E692">
        <f t="shared" ref="E692:E701" si="242">+D692/G692</f>
        <v>0.32448461199066414</v>
      </c>
      <c r="F692">
        <v>0.32448461199066375</v>
      </c>
      <c r="G692">
        <v>3.3799999999999997E-2</v>
      </c>
    </row>
    <row r="693" spans="1:7">
      <c r="A693">
        <v>2</v>
      </c>
      <c r="B693">
        <v>1.048</v>
      </c>
      <c r="C693">
        <f t="shared" si="238"/>
        <v>0.85428806238904254</v>
      </c>
      <c r="D693">
        <f t="shared" ref="D693:D701" si="243">(C693-C$702)*0.05</f>
        <v>5.1563994983053751E-3</v>
      </c>
      <c r="E693">
        <f t="shared" si="242"/>
        <v>0.13973982380231367</v>
      </c>
      <c r="F693">
        <v>0.13973982380231353</v>
      </c>
      <c r="G693">
        <v>3.6900000000000002E-2</v>
      </c>
    </row>
    <row r="694" spans="1:7">
      <c r="A694">
        <v>3</v>
      </c>
      <c r="B694">
        <v>1.028</v>
      </c>
      <c r="C694">
        <f t="shared" si="238"/>
        <v>0.83791854017220013</v>
      </c>
      <c r="D694">
        <f t="shared" si="243"/>
        <v>4.3379233874632555E-3</v>
      </c>
      <c r="E694">
        <f t="shared" si="242"/>
        <v>0.13388652430442147</v>
      </c>
      <c r="F694">
        <v>0.13388652430442113</v>
      </c>
      <c r="G694">
        <v>3.2399999999999998E-2</v>
      </c>
    </row>
    <row r="695" spans="1:7">
      <c r="A695">
        <v>4</v>
      </c>
      <c r="B695">
        <v>1.0649999999999999</v>
      </c>
      <c r="C695">
        <f t="shared" ref="C695:C710" si="244">+(B695*C$13)+C$14</f>
        <v>0.86820215627335862</v>
      </c>
      <c r="D695">
        <f t="shared" si="243"/>
        <v>5.8521041925211799E-3</v>
      </c>
      <c r="E695">
        <f t="shared" si="242"/>
        <v>0.2075214252667085</v>
      </c>
      <c r="F695">
        <v>0.20752142526670811</v>
      </c>
      <c r="G695">
        <v>2.8199999999999999E-2</v>
      </c>
    </row>
    <row r="696" spans="1:7">
      <c r="A696">
        <v>5</v>
      </c>
      <c r="B696">
        <v>1.026</v>
      </c>
      <c r="C696">
        <f t="shared" si="244"/>
        <v>0.83628158795051588</v>
      </c>
      <c r="D696">
        <f t="shared" si="243"/>
        <v>4.2560757763790424E-3</v>
      </c>
      <c r="E696">
        <f t="shared" si="242"/>
        <v>0.18504677288604532</v>
      </c>
      <c r="F696">
        <v>0.18504677288604485</v>
      </c>
      <c r="G696">
        <v>2.3E-2</v>
      </c>
    </row>
    <row r="697" spans="1:7">
      <c r="A697">
        <v>6</v>
      </c>
      <c r="B697">
        <v>1.22</v>
      </c>
      <c r="C697">
        <f t="shared" si="244"/>
        <v>0.99506595345388771</v>
      </c>
      <c r="D697">
        <f t="shared" si="243"/>
        <v>1.2195294051547635E-2</v>
      </c>
      <c r="E697">
        <f t="shared" si="242"/>
        <v>0.37180774547401324</v>
      </c>
      <c r="F697">
        <v>0.37180774547401269</v>
      </c>
      <c r="G697">
        <v>3.2800000000000003E-2</v>
      </c>
    </row>
    <row r="698" spans="1:7">
      <c r="A698">
        <v>7</v>
      </c>
      <c r="B698">
        <v>0.99199999999999999</v>
      </c>
      <c r="C698">
        <f t="shared" si="244"/>
        <v>0.80845340018188361</v>
      </c>
      <c r="D698">
        <f t="shared" si="243"/>
        <v>2.864666387947429E-3</v>
      </c>
      <c r="E698">
        <f t="shared" si="242"/>
        <v>0.11233985835087958</v>
      </c>
      <c r="F698">
        <v>0.11233985835087935</v>
      </c>
      <c r="G698">
        <v>2.5499999999999998E-2</v>
      </c>
    </row>
    <row r="699" spans="1:7">
      <c r="A699">
        <v>8</v>
      </c>
      <c r="B699">
        <v>1.2549999999999999</v>
      </c>
      <c r="C699">
        <f t="shared" si="244"/>
        <v>1.0237126173333619</v>
      </c>
      <c r="D699">
        <f t="shared" si="243"/>
        <v>1.3627627245521346E-2</v>
      </c>
      <c r="E699">
        <f t="shared" si="242"/>
        <v>0.44389665294857805</v>
      </c>
      <c r="F699">
        <v>0.44389665294857744</v>
      </c>
      <c r="G699">
        <v>3.0700000000000002E-2</v>
      </c>
    </row>
    <row r="700" spans="1:7">
      <c r="A700">
        <v>9</v>
      </c>
      <c r="B700">
        <v>1.115</v>
      </c>
      <c r="C700">
        <f t="shared" si="244"/>
        <v>0.90912596181546479</v>
      </c>
      <c r="D700">
        <f t="shared" si="243"/>
        <v>7.8982944696264889E-3</v>
      </c>
      <c r="E700">
        <f t="shared" si="242"/>
        <v>0.25643813213073013</v>
      </c>
      <c r="F700">
        <v>0.25643813213072975</v>
      </c>
      <c r="G700">
        <v>3.0800000000000001E-2</v>
      </c>
    </row>
    <row r="701" spans="1:7">
      <c r="A701">
        <v>10</v>
      </c>
      <c r="B701">
        <v>1.036</v>
      </c>
      <c r="C701">
        <f t="shared" si="244"/>
        <v>0.84446634905893703</v>
      </c>
      <c r="D701">
        <f t="shared" si="243"/>
        <v>4.6653138318001001E-3</v>
      </c>
      <c r="E701">
        <f t="shared" si="242"/>
        <v>0.16142954435294465</v>
      </c>
      <c r="F701">
        <v>0.16142954435294443</v>
      </c>
      <c r="G701">
        <v>2.8899999999999999E-2</v>
      </c>
    </row>
    <row r="702" spans="1:7">
      <c r="A702" t="s">
        <v>31</v>
      </c>
      <c r="B702">
        <v>0.92200000000000004</v>
      </c>
      <c r="C702">
        <f t="shared" si="244"/>
        <v>0.75116007242293503</v>
      </c>
    </row>
    <row r="703" spans="1:7">
      <c r="E703" s="2">
        <f t="shared" ref="E703:F703" si="245">+AVERAGE(E692:E701)</f>
        <v>0.23365910915072985</v>
      </c>
      <c r="F703" s="2">
        <f t="shared" si="245"/>
        <v>0.23365910915072954</v>
      </c>
    </row>
    <row r="704" spans="1:7">
      <c r="E704" s="2">
        <f t="shared" ref="E704:F704" si="246">+STDEV(E692:E701)</f>
        <v>0.11245257550674546</v>
      </c>
      <c r="F704" s="2">
        <f t="shared" si="246"/>
        <v>0.1124525755067453</v>
      </c>
    </row>
    <row r="705" spans="1:7">
      <c r="E705" s="2">
        <f>+E704/3.1</f>
        <v>3.6275024357014664E-2</v>
      </c>
      <c r="F705" s="2">
        <f>+F704/3.16</f>
        <v>3.5586258071754841E-2</v>
      </c>
    </row>
    <row r="706" spans="1:7">
      <c r="E706" s="2">
        <f t="shared" ref="E706:F706" si="247">+(E705/E703)*100</f>
        <v>15.524763613480275</v>
      </c>
      <c r="F706" s="2">
        <f t="shared" si="247"/>
        <v>15.229989620819254</v>
      </c>
    </row>
    <row r="707" spans="1:7">
      <c r="A707" s="2" t="s">
        <v>32</v>
      </c>
      <c r="G707" t="s">
        <v>19</v>
      </c>
    </row>
    <row r="708" spans="1:7">
      <c r="A708" t="s">
        <v>20</v>
      </c>
      <c r="B708" t="s">
        <v>5</v>
      </c>
      <c r="E708" t="s">
        <v>22</v>
      </c>
      <c r="F708" t="s">
        <v>22</v>
      </c>
      <c r="G708" s="5" t="s">
        <v>23</v>
      </c>
    </row>
    <row r="709" spans="1:7">
      <c r="A709">
        <v>1</v>
      </c>
      <c r="B709">
        <v>0.99199999999999999</v>
      </c>
      <c r="C709">
        <f t="shared" si="244"/>
        <v>0.80845340018188361</v>
      </c>
      <c r="D709">
        <f>(C709-C$719)*0.05</f>
        <v>1.0149103774442326E-2</v>
      </c>
      <c r="E709">
        <f t="shared" ref="E709:E718" si="248">+D709/G709</f>
        <v>0.30026934243912212</v>
      </c>
      <c r="F709">
        <v>0.30026934243912196</v>
      </c>
      <c r="G709">
        <v>3.3799999999999997E-2</v>
      </c>
    </row>
    <row r="710" spans="1:7">
      <c r="A710">
        <v>2</v>
      </c>
      <c r="B710">
        <v>0.88600000000000001</v>
      </c>
      <c r="C710">
        <f t="shared" si="244"/>
        <v>0.72169493243261862</v>
      </c>
      <c r="D710">
        <f t="shared" ref="D710:D718" si="249">(C710-C$719)*0.05</f>
        <v>5.8111803869790764E-3</v>
      </c>
      <c r="E710">
        <f t="shared" si="248"/>
        <v>0.15748456333276628</v>
      </c>
      <c r="F710">
        <v>0.15748456333276611</v>
      </c>
      <c r="G710">
        <v>3.6900000000000002E-2</v>
      </c>
    </row>
    <row r="711" spans="1:7">
      <c r="A711">
        <v>3</v>
      </c>
      <c r="B711">
        <v>0.71199999999999997</v>
      </c>
      <c r="C711">
        <f t="shared" ref="C711:C726" si="250">+(B711*C$13)+C$14</f>
        <v>0.57928008914608908</v>
      </c>
      <c r="D711">
        <f t="shared" si="249"/>
        <v>-1.3095617773474012E-3</v>
      </c>
      <c r="E711">
        <f t="shared" si="248"/>
        <v>-4.0418573374919789E-2</v>
      </c>
      <c r="G711">
        <v>3.2399999999999998E-2</v>
      </c>
    </row>
    <row r="712" spans="1:7">
      <c r="A712">
        <v>4</v>
      </c>
      <c r="B712">
        <v>1.024</v>
      </c>
      <c r="C712">
        <f t="shared" si="250"/>
        <v>0.83464463572883163</v>
      </c>
      <c r="D712">
        <f t="shared" si="249"/>
        <v>1.1458665551789727E-2</v>
      </c>
      <c r="E712">
        <f t="shared" si="248"/>
        <v>0.4063356578648839</v>
      </c>
      <c r="F712">
        <v>0.40633565786488357</v>
      </c>
      <c r="G712">
        <v>2.8199999999999999E-2</v>
      </c>
    </row>
    <row r="713" spans="1:7">
      <c r="A713">
        <v>5</v>
      </c>
      <c r="B713">
        <v>1.105</v>
      </c>
      <c r="C713">
        <f t="shared" si="250"/>
        <v>0.90094120070704353</v>
      </c>
      <c r="D713">
        <f t="shared" si="249"/>
        <v>1.4773493800700322E-2</v>
      </c>
      <c r="E713">
        <f t="shared" si="248"/>
        <v>0.64232581742175321</v>
      </c>
      <c r="F713">
        <v>0.64232581742175265</v>
      </c>
      <c r="G713">
        <v>2.3E-2</v>
      </c>
    </row>
    <row r="714" spans="1:7">
      <c r="A714">
        <v>6</v>
      </c>
      <c r="B714">
        <v>1.095</v>
      </c>
      <c r="C714">
        <f t="shared" si="250"/>
        <v>0.89275643959862228</v>
      </c>
      <c r="D714">
        <f t="shared" si="249"/>
        <v>1.436425574527926E-2</v>
      </c>
      <c r="E714">
        <f t="shared" si="248"/>
        <v>0.43793462638046521</v>
      </c>
      <c r="F714">
        <v>0.43793462638046504</v>
      </c>
      <c r="G714">
        <v>3.2800000000000003E-2</v>
      </c>
    </row>
    <row r="715" spans="1:7">
      <c r="A715">
        <v>7</v>
      </c>
      <c r="B715">
        <v>0.95799999999999996</v>
      </c>
      <c r="C715">
        <f t="shared" si="250"/>
        <v>0.78062521241325145</v>
      </c>
      <c r="D715">
        <f t="shared" si="249"/>
        <v>8.7576943860107181E-3</v>
      </c>
      <c r="E715">
        <f t="shared" si="248"/>
        <v>0.34343899552983209</v>
      </c>
      <c r="F715">
        <v>0.34343899552983181</v>
      </c>
      <c r="G715">
        <v>2.5499999999999998E-2</v>
      </c>
    </row>
    <row r="716" spans="1:7">
      <c r="A716">
        <v>8</v>
      </c>
      <c r="B716">
        <v>1.01</v>
      </c>
      <c r="C716">
        <f t="shared" si="250"/>
        <v>0.82318597017704187</v>
      </c>
      <c r="D716">
        <f t="shared" si="249"/>
        <v>1.0885732274200239E-2</v>
      </c>
      <c r="E716">
        <f t="shared" si="248"/>
        <v>0.35458411316613153</v>
      </c>
      <c r="F716">
        <v>0.35458411316613136</v>
      </c>
      <c r="G716">
        <v>3.0700000000000002E-2</v>
      </c>
    </row>
    <row r="717" spans="1:7">
      <c r="A717">
        <v>9</v>
      </c>
      <c r="B717">
        <v>1.04</v>
      </c>
      <c r="C717">
        <f t="shared" si="250"/>
        <v>0.84774025350230553</v>
      </c>
      <c r="D717">
        <f t="shared" si="249"/>
        <v>1.2113446440463423E-2</v>
      </c>
      <c r="E717">
        <f t="shared" si="248"/>
        <v>0.39329371559946175</v>
      </c>
      <c r="F717">
        <v>0.39329371559946152</v>
      </c>
      <c r="G717">
        <v>3.0800000000000001E-2</v>
      </c>
    </row>
    <row r="718" spans="1:7">
      <c r="A718">
        <v>10</v>
      </c>
      <c r="B718">
        <v>1.21</v>
      </c>
      <c r="C718">
        <f t="shared" si="250"/>
        <v>0.98688119234546645</v>
      </c>
      <c r="D718">
        <f t="shared" si="249"/>
        <v>1.907049338262147E-2</v>
      </c>
      <c r="E718">
        <f t="shared" si="248"/>
        <v>0.65987866375852844</v>
      </c>
      <c r="F718">
        <v>0.65987866375852788</v>
      </c>
      <c r="G718">
        <v>2.8899999999999999E-2</v>
      </c>
    </row>
    <row r="719" spans="1:7">
      <c r="A719" t="s">
        <v>25</v>
      </c>
      <c r="B719">
        <v>0.74399999999999999</v>
      </c>
      <c r="C719">
        <f t="shared" si="250"/>
        <v>0.60547132469303711</v>
      </c>
    </row>
    <row r="720" spans="1:7">
      <c r="E720" s="2">
        <f t="shared" ref="E720:F720" si="251">+AVERAGE(E709:E718)</f>
        <v>0.36551269221180249</v>
      </c>
      <c r="F720" s="2">
        <f t="shared" si="251"/>
        <v>0.41061616616588242</v>
      </c>
    </row>
    <row r="721" spans="1:7">
      <c r="E721" s="2">
        <f t="shared" ref="E721:F721" si="252">+STDEV(E709:E718)</f>
        <v>0.2065266566672937</v>
      </c>
      <c r="F721" s="2">
        <f t="shared" si="252"/>
        <v>0.15842594349654224</v>
      </c>
    </row>
    <row r="722" spans="1:7">
      <c r="E722" s="2">
        <f>+E721/3.1</f>
        <v>6.6621502150739906E-2</v>
      </c>
      <c r="F722" s="2">
        <f>+F721/3</f>
        <v>5.2808647832180748E-2</v>
      </c>
    </row>
    <row r="723" spans="1:7">
      <c r="E723" s="2">
        <f t="shared" ref="E723:F723" si="253">+(E722/E720)*100</f>
        <v>18.226864229419139</v>
      </c>
      <c r="F723" s="2">
        <f t="shared" si="253"/>
        <v>12.860830182425619</v>
      </c>
    </row>
    <row r="724" spans="1:7">
      <c r="A724" s="2" t="s">
        <v>33</v>
      </c>
      <c r="G724" t="s">
        <v>19</v>
      </c>
    </row>
    <row r="725" spans="1:7">
      <c r="A725" t="s">
        <v>20</v>
      </c>
      <c r="B725" t="s">
        <v>5</v>
      </c>
      <c r="E725" t="s">
        <v>22</v>
      </c>
      <c r="F725" t="s">
        <v>22</v>
      </c>
      <c r="G725" s="5" t="s">
        <v>23</v>
      </c>
    </row>
    <row r="726" spans="1:7">
      <c r="A726">
        <v>1</v>
      </c>
      <c r="B726">
        <v>1.2150000000000001</v>
      </c>
      <c r="C726">
        <f t="shared" si="250"/>
        <v>0.99097357289967714</v>
      </c>
      <c r="D726">
        <f>(C726-C$736)*0.05</f>
        <v>1.5591969911542448E-2</v>
      </c>
      <c r="E726">
        <f t="shared" ref="E726:E735" si="254">+D726/G726</f>
        <v>0.46130088495687721</v>
      </c>
      <c r="F726">
        <v>0.46130088495687682</v>
      </c>
      <c r="G726">
        <v>3.3799999999999997E-2</v>
      </c>
    </row>
    <row r="727" spans="1:7">
      <c r="A727">
        <v>2</v>
      </c>
      <c r="B727">
        <v>1.2749999999999999</v>
      </c>
      <c r="C727">
        <f t="shared" ref="C727:C736" si="255">+(B727*C$13)+C$14</f>
        <v>1.0400821395502045</v>
      </c>
      <c r="D727">
        <f t="shared" ref="D727:D735" si="256">(C727-C$736)*0.05</f>
        <v>1.8047398244068813E-2</v>
      </c>
      <c r="E727">
        <f t="shared" si="254"/>
        <v>0.48908938330809787</v>
      </c>
      <c r="F727">
        <v>0.48908938330809743</v>
      </c>
      <c r="G727">
        <v>3.6900000000000002E-2</v>
      </c>
    </row>
    <row r="728" spans="1:7">
      <c r="A728">
        <v>3</v>
      </c>
      <c r="B728">
        <v>1.085</v>
      </c>
      <c r="C728">
        <f t="shared" si="255"/>
        <v>0.88457167849020102</v>
      </c>
      <c r="D728">
        <f t="shared" si="256"/>
        <v>1.0271875191068642E-2</v>
      </c>
      <c r="E728">
        <f t="shared" si="254"/>
        <v>0.31703318490952598</v>
      </c>
      <c r="F728">
        <v>0.31703318490952581</v>
      </c>
      <c r="G728">
        <v>3.2399999999999998E-2</v>
      </c>
    </row>
    <row r="729" spans="1:7">
      <c r="A729">
        <v>4</v>
      </c>
      <c r="B729">
        <v>1.145</v>
      </c>
      <c r="C729">
        <f t="shared" si="255"/>
        <v>0.93368024514072845</v>
      </c>
      <c r="D729">
        <f t="shared" si="256"/>
        <v>1.2727303523595013E-2</v>
      </c>
      <c r="E729">
        <f t="shared" si="254"/>
        <v>0.45132281998563878</v>
      </c>
      <c r="F729">
        <v>0.45132281998563839</v>
      </c>
      <c r="G729">
        <v>2.8199999999999999E-2</v>
      </c>
    </row>
    <row r="730" spans="1:7">
      <c r="A730">
        <v>5</v>
      </c>
      <c r="B730">
        <v>1.26</v>
      </c>
      <c r="C730">
        <f t="shared" si="255"/>
        <v>1.0278049978875727</v>
      </c>
      <c r="D730">
        <f t="shared" si="256"/>
        <v>1.7433541160937229E-2</v>
      </c>
      <c r="E730">
        <f t="shared" si="254"/>
        <v>0.75798005047553174</v>
      </c>
      <c r="F730">
        <v>0.75798005047553096</v>
      </c>
      <c r="G730">
        <v>2.3E-2</v>
      </c>
    </row>
    <row r="731" spans="1:7">
      <c r="A731">
        <v>6</v>
      </c>
      <c r="B731">
        <v>1.095</v>
      </c>
      <c r="C731">
        <f t="shared" si="255"/>
        <v>0.89275643959862228</v>
      </c>
      <c r="D731">
        <f t="shared" si="256"/>
        <v>1.0681113246489704E-2</v>
      </c>
      <c r="E731">
        <f t="shared" si="254"/>
        <v>0.32564369653932024</v>
      </c>
      <c r="F731">
        <v>0.32564369653932007</v>
      </c>
      <c r="G731">
        <v>3.2800000000000003E-2</v>
      </c>
    </row>
    <row r="732" spans="1:7">
      <c r="A732">
        <v>7</v>
      </c>
      <c r="B732">
        <v>1.2350000000000001</v>
      </c>
      <c r="C732">
        <f t="shared" si="255"/>
        <v>1.0073430951165196</v>
      </c>
      <c r="D732">
        <f t="shared" si="256"/>
        <v>1.6410446022384572E-2</v>
      </c>
      <c r="E732">
        <f t="shared" si="254"/>
        <v>0.64354690283861071</v>
      </c>
      <c r="F732">
        <v>0.64354690283861016</v>
      </c>
      <c r="G732">
        <v>2.5499999999999998E-2</v>
      </c>
    </row>
    <row r="733" spans="1:7">
      <c r="A733">
        <v>8</v>
      </c>
      <c r="B733">
        <v>1.3049999999999999</v>
      </c>
      <c r="C733">
        <f t="shared" si="255"/>
        <v>1.0646364228754681</v>
      </c>
      <c r="D733">
        <f t="shared" si="256"/>
        <v>1.9275112410331998E-2</v>
      </c>
      <c r="E733">
        <f t="shared" si="254"/>
        <v>0.62785382444078164</v>
      </c>
      <c r="F733">
        <v>0.62785382444078108</v>
      </c>
      <c r="G733">
        <v>3.0700000000000002E-2</v>
      </c>
    </row>
    <row r="734" spans="1:7">
      <c r="A734">
        <v>9</v>
      </c>
      <c r="B734">
        <v>1.2450000000000001</v>
      </c>
      <c r="C734">
        <f t="shared" si="255"/>
        <v>1.0155278562249408</v>
      </c>
      <c r="D734">
        <f t="shared" si="256"/>
        <v>1.6819684077805631E-2</v>
      </c>
      <c r="E734">
        <f t="shared" si="254"/>
        <v>0.54609363888979323</v>
      </c>
      <c r="F734">
        <v>0.54609363888979301</v>
      </c>
      <c r="G734">
        <v>3.0800000000000001E-2</v>
      </c>
    </row>
    <row r="735" spans="1:7">
      <c r="A735">
        <v>10</v>
      </c>
      <c r="B735">
        <v>1.3049999999999999</v>
      </c>
      <c r="C735">
        <f t="shared" si="255"/>
        <v>1.0646364228754681</v>
      </c>
      <c r="D735">
        <f t="shared" si="256"/>
        <v>1.9275112410331998E-2</v>
      </c>
      <c r="E735">
        <f t="shared" si="254"/>
        <v>0.66695890693190307</v>
      </c>
      <c r="F735">
        <v>0.66695890693190252</v>
      </c>
      <c r="G735">
        <v>2.8899999999999999E-2</v>
      </c>
    </row>
    <row r="736" spans="1:7">
      <c r="A736" t="s">
        <v>25</v>
      </c>
      <c r="B736">
        <v>0.83399999999999996</v>
      </c>
      <c r="C736">
        <f t="shared" si="255"/>
        <v>0.67913417466882819</v>
      </c>
    </row>
    <row r="737" spans="1:7">
      <c r="E737" s="2">
        <f t="shared" ref="E737:F737" si="257">+AVERAGE(E726:E735)</f>
        <v>0.52868232932760806</v>
      </c>
      <c r="F737" s="2">
        <f t="shared" si="257"/>
        <v>0.52868232932760761</v>
      </c>
    </row>
    <row r="738" spans="1:7">
      <c r="E738" s="2">
        <f t="shared" ref="E738:F738" si="258">+STDEV(E726:E735)</f>
        <v>0.14649318037679276</v>
      </c>
      <c r="F738" s="2">
        <f t="shared" si="258"/>
        <v>0.1464931803767926</v>
      </c>
    </row>
    <row r="739" spans="1:7">
      <c r="E739" s="2">
        <f>+E738/3.1</f>
        <v>4.7255864637675081E-2</v>
      </c>
      <c r="F739" s="2">
        <f>+F738/3.16</f>
        <v>4.6358601385060948E-2</v>
      </c>
    </row>
    <row r="740" spans="1:7">
      <c r="E740" s="2">
        <f t="shared" ref="E740:F740" si="259">+(E739/E737)*100</f>
        <v>8.938423324603324</v>
      </c>
      <c r="F740" s="2">
        <f t="shared" si="259"/>
        <v>8.768706426034905</v>
      </c>
    </row>
    <row r="741" spans="1:7">
      <c r="A741" s="2" t="s">
        <v>34</v>
      </c>
      <c r="G741" t="s">
        <v>19</v>
      </c>
    </row>
    <row r="742" spans="1:7">
      <c r="A742" t="s">
        <v>20</v>
      </c>
      <c r="B742" t="s">
        <v>5</v>
      </c>
      <c r="E742" t="s">
        <v>22</v>
      </c>
      <c r="F742" t="s">
        <v>22</v>
      </c>
      <c r="G742" s="5" t="s">
        <v>23</v>
      </c>
    </row>
    <row r="743" spans="1:7">
      <c r="A743">
        <v>1</v>
      </c>
      <c r="B743">
        <v>1.002</v>
      </c>
      <c r="C743">
        <f t="shared" ref="C743:C753" si="260">+(B743*C$13)+C$14</f>
        <v>0.81663816129030486</v>
      </c>
      <c r="D743">
        <f>(C743-C$753)*0.05</f>
        <v>8.8395419970949303E-3</v>
      </c>
      <c r="E743">
        <f t="shared" ref="E743:E752" si="261">+D743/G743</f>
        <v>0.26152491115665477</v>
      </c>
      <c r="F743">
        <v>0.2615249111566546</v>
      </c>
      <c r="G743">
        <v>3.3799999999999997E-2</v>
      </c>
    </row>
    <row r="744" spans="1:7">
      <c r="A744">
        <v>2</v>
      </c>
      <c r="B744">
        <v>1.042</v>
      </c>
      <c r="C744">
        <f t="shared" si="260"/>
        <v>0.84937720572398978</v>
      </c>
      <c r="D744">
        <f t="shared" ref="D744:D752" si="262">(C744-C$753)*0.05</f>
        <v>1.0476494218779176E-2</v>
      </c>
      <c r="E744">
        <f t="shared" si="261"/>
        <v>0.28391583248724056</v>
      </c>
      <c r="F744">
        <v>0.28391583248724039</v>
      </c>
      <c r="G744">
        <v>3.6900000000000002E-2</v>
      </c>
    </row>
    <row r="745" spans="1:7">
      <c r="A745">
        <v>3</v>
      </c>
      <c r="B745">
        <v>0.83799999999999997</v>
      </c>
      <c r="C745">
        <f t="shared" si="260"/>
        <v>0.68240807911219659</v>
      </c>
      <c r="D745">
        <f t="shared" si="262"/>
        <v>2.1280378881895156E-3</v>
      </c>
      <c r="E745">
        <f t="shared" si="261"/>
        <v>6.5680181734244308E-2</v>
      </c>
      <c r="F745">
        <v>6.5680181734244308E-2</v>
      </c>
      <c r="G745">
        <v>3.2399999999999998E-2</v>
      </c>
    </row>
    <row r="746" spans="1:7">
      <c r="A746">
        <v>4</v>
      </c>
      <c r="B746">
        <v>1.095</v>
      </c>
      <c r="C746">
        <f t="shared" si="260"/>
        <v>0.89275643959862228</v>
      </c>
      <c r="D746">
        <f t="shared" si="262"/>
        <v>1.2645455912510801E-2</v>
      </c>
      <c r="E746">
        <f t="shared" si="261"/>
        <v>0.44842042242946106</v>
      </c>
      <c r="F746">
        <v>0.44842042242946084</v>
      </c>
      <c r="G746">
        <v>2.8199999999999999E-2</v>
      </c>
    </row>
    <row r="747" spans="1:7">
      <c r="A747">
        <v>5</v>
      </c>
      <c r="B747">
        <v>1.08</v>
      </c>
      <c r="C747">
        <f t="shared" si="260"/>
        <v>0.88047929793599056</v>
      </c>
      <c r="D747">
        <f t="shared" si="262"/>
        <v>1.2031598829379216E-2</v>
      </c>
      <c r="E747">
        <f t="shared" si="261"/>
        <v>0.52311299258170507</v>
      </c>
      <c r="F747">
        <v>0.52311299258170452</v>
      </c>
      <c r="G747">
        <v>2.3E-2</v>
      </c>
    </row>
    <row r="748" spans="1:7">
      <c r="A748">
        <v>6</v>
      </c>
      <c r="B748">
        <v>1.016</v>
      </c>
      <c r="C748">
        <f t="shared" si="260"/>
        <v>0.82809682684209462</v>
      </c>
      <c r="D748">
        <f t="shared" si="262"/>
        <v>9.4124752746844176E-3</v>
      </c>
      <c r="E748">
        <f t="shared" si="261"/>
        <v>0.28696570959403711</v>
      </c>
      <c r="F748">
        <v>0.28696570959403694</v>
      </c>
      <c r="G748">
        <v>3.2800000000000003E-2</v>
      </c>
    </row>
    <row r="749" spans="1:7">
      <c r="A749">
        <v>7</v>
      </c>
      <c r="B749">
        <v>1.125</v>
      </c>
      <c r="C749">
        <f t="shared" si="260"/>
        <v>0.91731072292388605</v>
      </c>
      <c r="D749">
        <f t="shared" si="262"/>
        <v>1.387317007877399E-2</v>
      </c>
      <c r="E749">
        <f t="shared" si="261"/>
        <v>0.54404588544211729</v>
      </c>
      <c r="F749">
        <v>0.54404588544211685</v>
      </c>
      <c r="G749">
        <v>2.5499999999999998E-2</v>
      </c>
    </row>
    <row r="750" spans="1:7">
      <c r="A750">
        <v>8</v>
      </c>
      <c r="B750">
        <v>1.2350000000000001</v>
      </c>
      <c r="C750">
        <f t="shared" si="260"/>
        <v>1.0073430951165196</v>
      </c>
      <c r="D750">
        <f t="shared" si="262"/>
        <v>1.8374788688405669E-2</v>
      </c>
      <c r="E750">
        <f t="shared" si="261"/>
        <v>0.59852731884057553</v>
      </c>
      <c r="F750">
        <v>0.59852731884057497</v>
      </c>
      <c r="G750">
        <v>3.0700000000000002E-2</v>
      </c>
    </row>
    <row r="751" spans="1:7">
      <c r="A751">
        <v>9</v>
      </c>
      <c r="B751">
        <v>1.105</v>
      </c>
      <c r="C751">
        <f t="shared" si="260"/>
        <v>0.90094120070704353</v>
      </c>
      <c r="D751">
        <f t="shared" si="262"/>
        <v>1.3054693967931864E-2</v>
      </c>
      <c r="E751">
        <f t="shared" si="261"/>
        <v>0.42385370025752805</v>
      </c>
      <c r="F751">
        <v>0.42385370025752767</v>
      </c>
      <c r="G751">
        <v>3.0800000000000001E-2</v>
      </c>
    </row>
    <row r="752" spans="1:7">
      <c r="A752">
        <v>10</v>
      </c>
      <c r="B752">
        <v>1.2</v>
      </c>
      <c r="C752">
        <f t="shared" si="260"/>
        <v>0.97869643123704519</v>
      </c>
      <c r="D752">
        <f t="shared" si="262"/>
        <v>1.6942455494431945E-2</v>
      </c>
      <c r="E752">
        <f t="shared" si="261"/>
        <v>0.58624413475543069</v>
      </c>
      <c r="F752">
        <v>0.58624413475543036</v>
      </c>
      <c r="G752">
        <v>2.8899999999999999E-2</v>
      </c>
    </row>
    <row r="753" spans="1:7">
      <c r="A753" t="s">
        <v>25</v>
      </c>
      <c r="B753">
        <v>0.78600000000000003</v>
      </c>
      <c r="C753">
        <f t="shared" si="260"/>
        <v>0.63984732134840627</v>
      </c>
    </row>
    <row r="754" spans="1:7">
      <c r="E754" s="2">
        <f t="shared" ref="E754:F754" si="263">+AVERAGE(E743:E752)</f>
        <v>0.40222910892789943</v>
      </c>
      <c r="F754" s="2">
        <f t="shared" si="263"/>
        <v>0.40222910892789915</v>
      </c>
    </row>
    <row r="755" spans="1:7">
      <c r="E755" s="2">
        <f t="shared" ref="E755:F755" si="264">+STDEV(E743:E752)</f>
        <v>0.17322664121519554</v>
      </c>
      <c r="F755" s="2">
        <f t="shared" si="264"/>
        <v>0.17322664121519527</v>
      </c>
    </row>
    <row r="756" spans="1:7">
      <c r="E756" s="2">
        <f>+E755/3.1</f>
        <v>5.5879561682321138E-2</v>
      </c>
      <c r="F756" s="2">
        <f>+F755/3.16</f>
        <v>5.4818557346580775E-2</v>
      </c>
    </row>
    <row r="757" spans="1:7">
      <c r="E757" s="2">
        <f t="shared" ref="E757:F757" si="265">+(E756/E754)*100</f>
        <v>13.8924708436101</v>
      </c>
      <c r="F757" s="2">
        <f t="shared" si="265"/>
        <v>13.628689751642808</v>
      </c>
    </row>
    <row r="758" spans="1:7">
      <c r="A758" s="2" t="s">
        <v>35</v>
      </c>
      <c r="G758" t="s">
        <v>19</v>
      </c>
    </row>
    <row r="759" spans="1:7">
      <c r="A759" t="s">
        <v>20</v>
      </c>
      <c r="B759" t="s">
        <v>5</v>
      </c>
      <c r="E759" t="s">
        <v>22</v>
      </c>
      <c r="F759" t="s">
        <v>22</v>
      </c>
      <c r="G759" s="5" t="s">
        <v>23</v>
      </c>
    </row>
    <row r="760" spans="1:7">
      <c r="A760">
        <v>1</v>
      </c>
      <c r="B760">
        <v>1.022</v>
      </c>
      <c r="C760">
        <f t="shared" ref="C760:C770" si="266">+(B760*C$13)+C$14</f>
        <v>0.83300768350714738</v>
      </c>
      <c r="D760">
        <f>(C760-C$770)*0.05</f>
        <v>5.8111803869790764E-3</v>
      </c>
      <c r="E760">
        <f t="shared" ref="E760:E769" si="267">+D760/G760</f>
        <v>0.17192841381594903</v>
      </c>
      <c r="F760">
        <v>0.17192841381594884</v>
      </c>
      <c r="G760">
        <v>3.3799999999999997E-2</v>
      </c>
    </row>
    <row r="761" spans="1:7">
      <c r="A761">
        <v>2</v>
      </c>
      <c r="B761">
        <v>1.1850000000000001</v>
      </c>
      <c r="C761">
        <f t="shared" si="266"/>
        <v>0.96641928957441348</v>
      </c>
      <c r="D761">
        <f t="shared" ref="D761:D769" si="268">(C761-C$770)*0.05</f>
        <v>1.2481760690342382E-2</v>
      </c>
      <c r="E761">
        <f t="shared" si="267"/>
        <v>0.33825909729925152</v>
      </c>
      <c r="F761">
        <v>0.33825909729925119</v>
      </c>
      <c r="G761">
        <v>3.6900000000000002E-2</v>
      </c>
    </row>
    <row r="762" spans="1:7">
      <c r="A762">
        <v>3</v>
      </c>
      <c r="B762">
        <v>1.1100000000000001</v>
      </c>
      <c r="C762">
        <f t="shared" si="266"/>
        <v>0.90503358126125422</v>
      </c>
      <c r="D762">
        <f t="shared" si="268"/>
        <v>9.4124752746844176E-3</v>
      </c>
      <c r="E762">
        <f t="shared" si="267"/>
        <v>0.29050849613223512</v>
      </c>
      <c r="F762">
        <v>0.29050849613223495</v>
      </c>
      <c r="G762">
        <v>3.2399999999999998E-2</v>
      </c>
    </row>
    <row r="763" spans="1:7">
      <c r="A763">
        <v>4</v>
      </c>
      <c r="B763">
        <v>1.2150000000000001</v>
      </c>
      <c r="C763">
        <f t="shared" si="266"/>
        <v>0.99097357289967714</v>
      </c>
      <c r="D763">
        <f t="shared" si="268"/>
        <v>1.3709474856605564E-2</v>
      </c>
      <c r="E763">
        <f t="shared" si="267"/>
        <v>0.48615159065977176</v>
      </c>
      <c r="F763">
        <v>0.48615159065977137</v>
      </c>
      <c r="G763">
        <v>2.8199999999999999E-2</v>
      </c>
    </row>
    <row r="764" spans="1:7">
      <c r="A764">
        <v>5</v>
      </c>
      <c r="B764">
        <v>0.996</v>
      </c>
      <c r="C764">
        <f t="shared" si="266"/>
        <v>0.81172730462525211</v>
      </c>
      <c r="D764">
        <f t="shared" si="268"/>
        <v>4.7471614428843123E-3</v>
      </c>
      <c r="E764">
        <f t="shared" si="267"/>
        <v>0.20639832360366575</v>
      </c>
      <c r="F764">
        <v>0.20639832360366553</v>
      </c>
      <c r="G764">
        <v>2.3E-2</v>
      </c>
    </row>
    <row r="765" spans="1:7">
      <c r="A765">
        <v>6</v>
      </c>
      <c r="B765">
        <v>0.105</v>
      </c>
      <c r="C765">
        <f t="shared" si="266"/>
        <v>8.2465089864920404E-2</v>
      </c>
      <c r="D765">
        <f t="shared" si="268"/>
        <v>-3.1715949295132273E-2</v>
      </c>
      <c r="E765">
        <f t="shared" si="267"/>
        <v>-0.9669496736320814</v>
      </c>
      <c r="G765">
        <v>3.2800000000000003E-2</v>
      </c>
    </row>
    <row r="766" spans="1:7">
      <c r="A766">
        <v>7</v>
      </c>
      <c r="B766">
        <v>1.2350000000000001</v>
      </c>
      <c r="C766">
        <f t="shared" si="266"/>
        <v>1.0073430951165196</v>
      </c>
      <c r="D766">
        <f t="shared" si="268"/>
        <v>1.4527950967447689E-2</v>
      </c>
      <c r="E766">
        <f t="shared" si="267"/>
        <v>0.5697235673508898</v>
      </c>
      <c r="F766">
        <v>0.56972356735088925</v>
      </c>
      <c r="G766">
        <v>2.5499999999999998E-2</v>
      </c>
    </row>
    <row r="767" spans="1:7">
      <c r="A767">
        <v>8</v>
      </c>
      <c r="C767">
        <f t="shared" si="266"/>
        <v>-3.4749017735025145E-3</v>
      </c>
      <c r="D767">
        <f t="shared" si="268"/>
        <v>-3.6012948877053419E-2</v>
      </c>
      <c r="E767">
        <f t="shared" si="267"/>
        <v>-1.1730602240082546</v>
      </c>
      <c r="G767">
        <v>3.0700000000000002E-2</v>
      </c>
    </row>
    <row r="768" spans="1:7">
      <c r="A768">
        <v>9</v>
      </c>
      <c r="B768">
        <v>1.02</v>
      </c>
      <c r="C768">
        <f t="shared" si="266"/>
        <v>0.83137073128546313</v>
      </c>
      <c r="D768">
        <f t="shared" si="268"/>
        <v>5.7293327758948633E-3</v>
      </c>
      <c r="E768">
        <f t="shared" si="267"/>
        <v>0.18601729791866439</v>
      </c>
      <c r="F768">
        <v>0.18601729791866423</v>
      </c>
      <c r="G768">
        <v>3.0800000000000001E-2</v>
      </c>
    </row>
    <row r="769" spans="1:7">
      <c r="A769">
        <v>10</v>
      </c>
      <c r="B769">
        <v>1.21</v>
      </c>
      <c r="C769">
        <f t="shared" si="266"/>
        <v>0.98688119234546645</v>
      </c>
      <c r="D769">
        <f t="shared" si="268"/>
        <v>1.350485582889503E-2</v>
      </c>
      <c r="E769">
        <f t="shared" si="267"/>
        <v>0.46729604944273462</v>
      </c>
      <c r="F769">
        <v>0.46729604944273423</v>
      </c>
      <c r="G769">
        <v>2.8899999999999999E-2</v>
      </c>
    </row>
    <row r="770" spans="1:7">
      <c r="A770" t="s">
        <v>25</v>
      </c>
      <c r="B770">
        <v>0.88</v>
      </c>
      <c r="C770">
        <f t="shared" si="266"/>
        <v>0.71678407576756586</v>
      </c>
    </row>
    <row r="771" spans="1:7">
      <c r="E771" s="2">
        <f t="shared" ref="E771:F771" si="269">+AVERAGE(E760:E769)</f>
        <v>5.7627293858282601E-2</v>
      </c>
      <c r="F771" s="2">
        <f t="shared" si="269"/>
        <v>0.33953535452789491</v>
      </c>
    </row>
    <row r="772" spans="1:7">
      <c r="E772" s="2">
        <f t="shared" ref="E772:F772" si="270">+STDEV(E760:E769)</f>
        <v>0.61125765675307897</v>
      </c>
      <c r="F772" s="2">
        <f t="shared" si="270"/>
        <v>0.15240750831950459</v>
      </c>
    </row>
    <row r="773" spans="1:7">
      <c r="E773" s="2">
        <f>+E772/3.1</f>
        <v>0.19717988927518676</v>
      </c>
      <c r="F773" s="2">
        <f>+F772/2.83</f>
        <v>5.3854243222439785E-2</v>
      </c>
    </row>
    <row r="774" spans="1:7">
      <c r="E774" s="2">
        <f t="shared" ref="E774:F774" si="271">+(E773/E771)*100</f>
        <v>342.16406163387228</v>
      </c>
      <c r="F774" s="2">
        <f t="shared" si="271"/>
        <v>15.86115922959514</v>
      </c>
    </row>
    <row r="775" spans="1:7">
      <c r="A775" s="1" t="s">
        <v>43</v>
      </c>
    </row>
    <row r="776" spans="1:7">
      <c r="A776" s="4" t="s">
        <v>16</v>
      </c>
      <c r="G776" t="s">
        <v>19</v>
      </c>
    </row>
    <row r="777" spans="1:7">
      <c r="A777" t="s">
        <v>20</v>
      </c>
      <c r="B777" t="s">
        <v>5</v>
      </c>
      <c r="E777" t="s">
        <v>22</v>
      </c>
      <c r="F777" t="s">
        <v>22</v>
      </c>
      <c r="G777" s="5" t="s">
        <v>23</v>
      </c>
    </row>
    <row r="778" spans="1:7">
      <c r="A778">
        <v>1</v>
      </c>
      <c r="B778">
        <v>0.16900000000000001</v>
      </c>
      <c r="C778">
        <f t="shared" ref="C778:C788" si="272">+(B778*C$13)+C$14</f>
        <v>0.13484756095881631</v>
      </c>
      <c r="D778">
        <f>(C778-C$788)*0.05</f>
        <v>5.4428661371001205E-3</v>
      </c>
      <c r="E778">
        <f t="shared" ref="E778:E787" si="273">+D778/G778</f>
        <v>0.25673896873113777</v>
      </c>
      <c r="F778">
        <v>0.2567389687311375</v>
      </c>
      <c r="G778">
        <v>2.12E-2</v>
      </c>
    </row>
    <row r="779" spans="1:7">
      <c r="A779">
        <v>2</v>
      </c>
      <c r="B779">
        <v>0.23300000000000001</v>
      </c>
      <c r="C779">
        <f t="shared" si="272"/>
        <v>0.18723003205271219</v>
      </c>
      <c r="D779">
        <f t="shared" ref="D779:D787" si="274">(C779-C$788)*0.05</f>
        <v>8.0619896917949133E-3</v>
      </c>
      <c r="E779">
        <f t="shared" si="273"/>
        <v>0.31740116896830367</v>
      </c>
      <c r="F779">
        <v>0.31740116896830339</v>
      </c>
      <c r="G779">
        <v>2.5399999999999999E-2</v>
      </c>
    </row>
    <row r="780" spans="1:7">
      <c r="A780">
        <v>3</v>
      </c>
      <c r="C780">
        <f t="shared" si="272"/>
        <v>-3.4749017735025145E-3</v>
      </c>
      <c r="D780">
        <f t="shared" si="274"/>
        <v>-1.4732569995158217E-3</v>
      </c>
      <c r="E780">
        <f t="shared" si="273"/>
        <v>-6.7892027627457219E-2</v>
      </c>
      <c r="G780">
        <v>2.1700000000000001E-2</v>
      </c>
    </row>
    <row r="781" spans="1:7">
      <c r="A781">
        <v>4</v>
      </c>
      <c r="C781">
        <f t="shared" si="272"/>
        <v>-3.4749017735025145E-3</v>
      </c>
      <c r="D781">
        <f t="shared" si="274"/>
        <v>-1.4732569995158217E-3</v>
      </c>
      <c r="E781">
        <f t="shared" si="273"/>
        <v>-0.1693398850018186</v>
      </c>
      <c r="G781">
        <v>8.6999999999999994E-3</v>
      </c>
    </row>
    <row r="782" spans="1:7">
      <c r="A782">
        <v>5</v>
      </c>
      <c r="B782">
        <v>0.11799999999999999</v>
      </c>
      <c r="C782">
        <f t="shared" si="272"/>
        <v>9.3105279305868011E-2</v>
      </c>
      <c r="D782">
        <f t="shared" si="274"/>
        <v>3.355752054452705E-3</v>
      </c>
      <c r="E782">
        <f t="shared" si="273"/>
        <v>0.21933019963743169</v>
      </c>
      <c r="F782">
        <v>0.21933019963743147</v>
      </c>
      <c r="G782">
        <v>1.5299999999999999E-2</v>
      </c>
    </row>
    <row r="783" spans="1:7">
      <c r="A783">
        <v>6</v>
      </c>
      <c r="B783">
        <v>0.39</v>
      </c>
      <c r="C783">
        <f t="shared" si="272"/>
        <v>0.3157307814549255</v>
      </c>
      <c r="D783">
        <f t="shared" si="274"/>
        <v>1.448702716190558E-2</v>
      </c>
      <c r="E783">
        <f t="shared" si="273"/>
        <v>0.82312654329008972</v>
      </c>
      <c r="F783">
        <v>0.82312654329008916</v>
      </c>
      <c r="G783">
        <v>1.7600000000000001E-2</v>
      </c>
    </row>
    <row r="784" spans="1:7">
      <c r="A784">
        <v>7</v>
      </c>
      <c r="B784">
        <v>0.13</v>
      </c>
      <c r="C784">
        <f t="shared" si="272"/>
        <v>0.10292699263597349</v>
      </c>
      <c r="D784">
        <f t="shared" si="274"/>
        <v>3.8468377209579792E-3</v>
      </c>
      <c r="E784">
        <f t="shared" si="273"/>
        <v>0.31022884846435317</v>
      </c>
      <c r="F784">
        <v>0.31022884846435289</v>
      </c>
      <c r="G784">
        <v>1.24E-2</v>
      </c>
    </row>
    <row r="785" spans="1:7">
      <c r="A785">
        <v>8</v>
      </c>
      <c r="B785">
        <v>0.30199999999999999</v>
      </c>
      <c r="C785">
        <f t="shared" si="272"/>
        <v>0.24370488370081866</v>
      </c>
      <c r="D785">
        <f t="shared" si="274"/>
        <v>1.0885732274200238E-2</v>
      </c>
      <c r="E785">
        <f t="shared" si="273"/>
        <v>0.43894081750807412</v>
      </c>
      <c r="F785">
        <v>0.43894081750807379</v>
      </c>
      <c r="G785">
        <v>2.4799999999999999E-2</v>
      </c>
    </row>
    <row r="786" spans="1:7">
      <c r="A786">
        <v>9</v>
      </c>
      <c r="B786">
        <v>0.155</v>
      </c>
      <c r="C786">
        <f t="shared" si="272"/>
        <v>0.12338889540702658</v>
      </c>
      <c r="D786">
        <f t="shared" si="274"/>
        <v>4.8699328595106332E-3</v>
      </c>
      <c r="E786">
        <f t="shared" si="273"/>
        <v>0.41270617453479946</v>
      </c>
      <c r="F786">
        <v>0.41270617453479908</v>
      </c>
      <c r="G786">
        <v>1.18E-2</v>
      </c>
    </row>
    <row r="787" spans="1:7">
      <c r="A787">
        <v>10</v>
      </c>
      <c r="C787">
        <f t="shared" si="272"/>
        <v>-3.4749017735025145E-3</v>
      </c>
      <c r="D787">
        <f t="shared" si="274"/>
        <v>-1.4732569995158217E-3</v>
      </c>
      <c r="E787">
        <f t="shared" si="273"/>
        <v>-5.097775084829833E-2</v>
      </c>
      <c r="G787">
        <v>2.8899999999999999E-2</v>
      </c>
    </row>
    <row r="788" spans="1:7">
      <c r="A788" t="s">
        <v>31</v>
      </c>
      <c r="B788">
        <v>3.5999999999999997E-2</v>
      </c>
      <c r="C788">
        <f t="shared" si="272"/>
        <v>2.5990238216813916E-2</v>
      </c>
    </row>
    <row r="789" spans="1:7">
      <c r="E789" s="2">
        <f t="shared" ref="E789:F789" si="275">+AVERAGE(E778:E787)</f>
        <v>0.24902630576566157</v>
      </c>
      <c r="F789" s="2">
        <f t="shared" si="275"/>
        <v>0.39692467444774104</v>
      </c>
    </row>
    <row r="790" spans="1:7">
      <c r="E790" s="2">
        <f t="shared" ref="E790:F790" si="276">+STDEV(E778:E787)</f>
        <v>0.29198208746028786</v>
      </c>
      <c r="F790" s="2">
        <f t="shared" si="276"/>
        <v>0.20359045031814324</v>
      </c>
    </row>
    <row r="791" spans="1:7">
      <c r="E791" s="2">
        <f>+E790/3.1</f>
        <v>9.4187770148479955E-2</v>
      </c>
      <c r="F791" s="2">
        <f>+F790/2.65</f>
        <v>7.6826585025714433E-2</v>
      </c>
    </row>
    <row r="792" spans="1:7">
      <c r="E792" s="2">
        <f t="shared" ref="E792:F792" si="277">+(E791/E789)*100</f>
        <v>37.822417940501602</v>
      </c>
      <c r="F792" s="2">
        <f t="shared" si="277"/>
        <v>19.355457085807696</v>
      </c>
    </row>
    <row r="793" spans="1:7">
      <c r="A793" s="2" t="s">
        <v>32</v>
      </c>
      <c r="G793" t="s">
        <v>19</v>
      </c>
    </row>
    <row r="794" spans="1:7">
      <c r="A794" t="s">
        <v>20</v>
      </c>
      <c r="B794" t="s">
        <v>5</v>
      </c>
      <c r="E794" t="s">
        <v>22</v>
      </c>
      <c r="F794" t="s">
        <v>22</v>
      </c>
      <c r="G794" s="5" t="s">
        <v>23</v>
      </c>
    </row>
    <row r="795" spans="1:7">
      <c r="A795">
        <v>1</v>
      </c>
      <c r="B795">
        <v>0.107</v>
      </c>
      <c r="C795">
        <f t="shared" ref="C795:C805" si="278">+(B795*C$13)+C$14</f>
        <v>8.4102042086604656E-2</v>
      </c>
      <c r="D795">
        <f>(C795-C$805)*0.05</f>
        <v>2.9055901934895373E-3</v>
      </c>
      <c r="E795">
        <f t="shared" ref="E795:E803" si="279">+D795/G795</f>
        <v>0.13705614120233667</v>
      </c>
      <c r="F795">
        <v>0.13705614120233656</v>
      </c>
      <c r="G795">
        <v>2.12E-2</v>
      </c>
    </row>
    <row r="796" spans="1:7">
      <c r="A796">
        <v>2</v>
      </c>
      <c r="B796">
        <v>0.19900000000000001</v>
      </c>
      <c r="C796">
        <f t="shared" si="278"/>
        <v>0.15940184428408</v>
      </c>
      <c r="D796">
        <f t="shared" ref="D796:D803" si="280">(C796-C$805)*0.05</f>
        <v>6.6705803033633038E-3</v>
      </c>
      <c r="E796">
        <f t="shared" si="279"/>
        <v>0.26262127178595684</v>
      </c>
      <c r="F796">
        <v>0.26262127178595662</v>
      </c>
      <c r="G796">
        <v>2.5399999999999999E-2</v>
      </c>
    </row>
    <row r="797" spans="1:7">
      <c r="A797">
        <v>3</v>
      </c>
      <c r="B797">
        <v>0.16500000000000001</v>
      </c>
      <c r="C797">
        <f t="shared" si="278"/>
        <v>0.13157365651544781</v>
      </c>
      <c r="D797">
        <f t="shared" si="280"/>
        <v>5.2791709149316952E-3</v>
      </c>
      <c r="E797">
        <f t="shared" si="279"/>
        <v>0.24327976566505508</v>
      </c>
      <c r="F797">
        <v>0.24327976566505483</v>
      </c>
      <c r="G797">
        <v>2.1700000000000001E-2</v>
      </c>
    </row>
    <row r="798" spans="1:7">
      <c r="A798">
        <v>4</v>
      </c>
      <c r="B798">
        <v>7.4999999999999997E-2</v>
      </c>
      <c r="C798">
        <f t="shared" si="278"/>
        <v>5.7910806539656717E-2</v>
      </c>
      <c r="D798">
        <f t="shared" si="280"/>
        <v>1.5960284161421403E-3</v>
      </c>
      <c r="E798">
        <f t="shared" si="279"/>
        <v>0.18345154208530348</v>
      </c>
      <c r="F798">
        <v>0.18345154208530334</v>
      </c>
      <c r="G798">
        <v>8.6999999999999994E-3</v>
      </c>
    </row>
    <row r="799" spans="1:7">
      <c r="A799">
        <v>5</v>
      </c>
      <c r="B799">
        <v>0.112</v>
      </c>
      <c r="C799">
        <f t="shared" si="278"/>
        <v>8.8194422640815284E-2</v>
      </c>
      <c r="D799">
        <f t="shared" si="280"/>
        <v>3.1102092212000687E-3</v>
      </c>
      <c r="E799">
        <f t="shared" si="279"/>
        <v>0.20328164844444896</v>
      </c>
      <c r="F799">
        <v>0.20328164844444874</v>
      </c>
      <c r="G799">
        <v>1.5299999999999999E-2</v>
      </c>
    </row>
    <row r="800" spans="1:7">
      <c r="A800">
        <v>6</v>
      </c>
      <c r="B800">
        <v>0.23400000000000001</v>
      </c>
      <c r="C800">
        <f t="shared" si="278"/>
        <v>0.18804850816355431</v>
      </c>
      <c r="D800">
        <f t="shared" si="280"/>
        <v>8.1029134973370203E-3</v>
      </c>
      <c r="E800">
        <f t="shared" si="279"/>
        <v>0.46039281234869428</v>
      </c>
      <c r="F800">
        <v>0.46039281234869389</v>
      </c>
      <c r="G800">
        <v>1.7600000000000001E-2</v>
      </c>
    </row>
    <row r="801" spans="1:7">
      <c r="A801">
        <v>7</v>
      </c>
      <c r="B801">
        <v>0.13500000000000001</v>
      </c>
      <c r="C801">
        <f t="shared" si="278"/>
        <v>0.10701937319018412</v>
      </c>
      <c r="D801">
        <f t="shared" si="280"/>
        <v>4.0514567486685102E-3</v>
      </c>
      <c r="E801">
        <f t="shared" si="279"/>
        <v>0.32673038295713791</v>
      </c>
      <c r="F801">
        <v>0.32673038295713763</v>
      </c>
      <c r="G801">
        <v>1.24E-2</v>
      </c>
    </row>
    <row r="802" spans="1:7">
      <c r="A802">
        <v>8</v>
      </c>
      <c r="B802">
        <v>0.13800000000000001</v>
      </c>
      <c r="C802">
        <f t="shared" si="278"/>
        <v>0.10947480152271048</v>
      </c>
      <c r="D802">
        <f t="shared" si="280"/>
        <v>4.1742281652948285E-3</v>
      </c>
      <c r="E802">
        <f t="shared" si="279"/>
        <v>0.16831565182640437</v>
      </c>
      <c r="F802">
        <v>0.16831565182640429</v>
      </c>
      <c r="G802">
        <v>2.4799999999999999E-2</v>
      </c>
    </row>
    <row r="803" spans="1:7">
      <c r="A803">
        <v>9</v>
      </c>
      <c r="B803">
        <v>0.13600000000000001</v>
      </c>
      <c r="C803">
        <f t="shared" si="278"/>
        <v>0.10783784930102625</v>
      </c>
      <c r="D803">
        <f t="shared" si="280"/>
        <v>4.0923805542106171E-3</v>
      </c>
      <c r="E803">
        <f t="shared" si="279"/>
        <v>0.34681191137378115</v>
      </c>
      <c r="F803">
        <v>0.34681191137378081</v>
      </c>
      <c r="G803">
        <v>1.18E-2</v>
      </c>
    </row>
    <row r="804" spans="1:7">
      <c r="A804">
        <v>10</v>
      </c>
      <c r="G804">
        <v>2.8899999999999999E-2</v>
      </c>
    </row>
    <row r="805" spans="1:7">
      <c r="A805" t="s">
        <v>25</v>
      </c>
      <c r="B805">
        <v>3.5999999999999997E-2</v>
      </c>
      <c r="C805">
        <f t="shared" si="278"/>
        <v>2.5990238216813916E-2</v>
      </c>
    </row>
    <row r="806" spans="1:7">
      <c r="E806" s="2">
        <f t="shared" ref="E806:F806" si="281">+AVERAGE(E795:E804)</f>
        <v>0.25910456974323542</v>
      </c>
      <c r="F806" s="2">
        <f t="shared" si="281"/>
        <v>0.25910456974323515</v>
      </c>
    </row>
    <row r="807" spans="1:7">
      <c r="E807" s="2">
        <f t="shared" ref="E807:F807" si="282">+STDEV(E795:E804)</f>
        <v>0.10309195063101266</v>
      </c>
      <c r="F807" s="2">
        <f t="shared" si="282"/>
        <v>0.10309195063101279</v>
      </c>
    </row>
    <row r="808" spans="1:7">
      <c r="E808" s="2">
        <f>+E807/3.1</f>
        <v>3.3255467945487956E-2</v>
      </c>
      <c r="F808" s="2">
        <f>+F807/3</f>
        <v>3.4363983543670928E-2</v>
      </c>
    </row>
    <row r="809" spans="1:7">
      <c r="E809" s="2">
        <f t="shared" ref="E809:F809" si="283">+(E808/E806)*100</f>
        <v>12.834767051172848</v>
      </c>
      <c r="F809" s="2">
        <f t="shared" si="283"/>
        <v>13.262592619545307</v>
      </c>
    </row>
    <row r="810" spans="1:7">
      <c r="A810" s="2" t="s">
        <v>33</v>
      </c>
      <c r="G810" t="s">
        <v>19</v>
      </c>
    </row>
    <row r="811" spans="1:7">
      <c r="A811" t="s">
        <v>20</v>
      </c>
      <c r="B811" t="s">
        <v>5</v>
      </c>
      <c r="E811" t="s">
        <v>22</v>
      </c>
      <c r="F811" t="s">
        <v>22</v>
      </c>
      <c r="G811" s="5" t="s">
        <v>23</v>
      </c>
    </row>
    <row r="812" spans="1:7">
      <c r="A812">
        <v>1</v>
      </c>
      <c r="B812">
        <v>0.2</v>
      </c>
      <c r="C812">
        <f t="shared" ref="C812:C822" si="284">+(B812*C$13)+C$14</f>
        <v>0.16022032039492212</v>
      </c>
      <c r="D812">
        <f>(C812-C$822)*0.05</f>
        <v>7.8982944696264889E-3</v>
      </c>
      <c r="E812">
        <f t="shared" ref="E812:E820" si="285">+D812/G812</f>
        <v>0.37256105988804195</v>
      </c>
      <c r="F812">
        <v>0.37256105988804161</v>
      </c>
      <c r="G812">
        <v>2.12E-2</v>
      </c>
    </row>
    <row r="813" spans="1:7">
      <c r="A813">
        <v>2</v>
      </c>
      <c r="B813">
        <v>0.311</v>
      </c>
      <c r="C813">
        <f t="shared" si="284"/>
        <v>0.2510711686983978</v>
      </c>
      <c r="D813">
        <f t="shared" ref="D813:D820" si="286">(C813-C$822)*0.05</f>
        <v>1.2440836884800273E-2</v>
      </c>
      <c r="E813">
        <f t="shared" si="285"/>
        <v>0.48979672774804228</v>
      </c>
      <c r="F813">
        <v>0.48979672774804184</v>
      </c>
      <c r="G813">
        <v>2.5399999999999999E-2</v>
      </c>
    </row>
    <row r="814" spans="1:7">
      <c r="A814">
        <v>3</v>
      </c>
      <c r="B814">
        <v>0.31</v>
      </c>
      <c r="C814">
        <f t="shared" si="284"/>
        <v>0.25025269258755567</v>
      </c>
      <c r="D814">
        <f t="shared" si="286"/>
        <v>1.2399913079258168E-2</v>
      </c>
      <c r="E814">
        <f t="shared" si="285"/>
        <v>0.57142456586443169</v>
      </c>
      <c r="F814">
        <v>0.57142456586443113</v>
      </c>
      <c r="G814">
        <v>2.1700000000000001E-2</v>
      </c>
    </row>
    <row r="815" spans="1:7">
      <c r="A815">
        <v>4</v>
      </c>
      <c r="C815">
        <f t="shared" si="284"/>
        <v>-3.4749017735025145E-3</v>
      </c>
      <c r="D815">
        <f t="shared" si="286"/>
        <v>-2.8646663879474315E-4</v>
      </c>
      <c r="E815">
        <f t="shared" si="285"/>
        <v>-3.292719986146473E-2</v>
      </c>
      <c r="G815">
        <v>8.6999999999999994E-3</v>
      </c>
    </row>
    <row r="816" spans="1:7">
      <c r="A816">
        <v>5</v>
      </c>
      <c r="B816">
        <v>0.20300000000000001</v>
      </c>
      <c r="C816">
        <f t="shared" si="284"/>
        <v>0.1626757487274485</v>
      </c>
      <c r="D816">
        <f t="shared" si="286"/>
        <v>8.0210658862528081E-3</v>
      </c>
      <c r="E816">
        <f t="shared" si="285"/>
        <v>0.52425267230410511</v>
      </c>
      <c r="F816">
        <v>0.52425267230410466</v>
      </c>
      <c r="G816">
        <v>1.5299999999999999E-2</v>
      </c>
    </row>
    <row r="817" spans="1:7">
      <c r="A817">
        <v>6</v>
      </c>
      <c r="B817">
        <v>0.313</v>
      </c>
      <c r="C817">
        <f t="shared" si="284"/>
        <v>0.25270812092008205</v>
      </c>
      <c r="D817">
        <f t="shared" si="286"/>
        <v>1.2522684495884485E-2</v>
      </c>
      <c r="E817">
        <f t="shared" si="285"/>
        <v>0.71151616453889122</v>
      </c>
      <c r="F817">
        <v>0.71151616453889044</v>
      </c>
      <c r="G817">
        <v>1.7600000000000001E-2</v>
      </c>
    </row>
    <row r="818" spans="1:7">
      <c r="A818">
        <v>7</v>
      </c>
      <c r="B818">
        <v>0.252</v>
      </c>
      <c r="C818">
        <f t="shared" si="284"/>
        <v>0.20278107815871252</v>
      </c>
      <c r="D818">
        <f t="shared" si="286"/>
        <v>1.002633235781601E-2</v>
      </c>
      <c r="E818">
        <f t="shared" si="285"/>
        <v>0.8085751901464524</v>
      </c>
      <c r="F818">
        <v>0.80857519014645174</v>
      </c>
      <c r="G818">
        <v>1.24E-2</v>
      </c>
    </row>
    <row r="819" spans="1:7">
      <c r="A819">
        <v>8</v>
      </c>
      <c r="B819">
        <v>0.26200000000000001</v>
      </c>
      <c r="C819">
        <f t="shared" si="284"/>
        <v>0.21096583926713375</v>
      </c>
      <c r="D819">
        <f t="shared" si="286"/>
        <v>1.0435570413237071E-2</v>
      </c>
      <c r="E819">
        <f t="shared" si="285"/>
        <v>0.42078912956601094</v>
      </c>
      <c r="F819">
        <v>0.42078912956601061</v>
      </c>
      <c r="G819">
        <v>2.4799999999999999E-2</v>
      </c>
    </row>
    <row r="820" spans="1:7">
      <c r="A820">
        <v>9</v>
      </c>
      <c r="B820">
        <v>0.05</v>
      </c>
      <c r="C820">
        <f t="shared" si="284"/>
        <v>3.7448903768603645E-2</v>
      </c>
      <c r="D820">
        <f t="shared" si="286"/>
        <v>1.7597236383105647E-3</v>
      </c>
      <c r="E820">
        <f t="shared" si="285"/>
        <v>0.14912912189072583</v>
      </c>
      <c r="F820">
        <v>0.14912912189072572</v>
      </c>
      <c r="G820">
        <v>1.18E-2</v>
      </c>
    </row>
    <row r="821" spans="1:7">
      <c r="A821">
        <v>10</v>
      </c>
      <c r="G821">
        <v>2.8899999999999999E-2</v>
      </c>
    </row>
    <row r="822" spans="1:7">
      <c r="A822" t="s">
        <v>25</v>
      </c>
      <c r="B822">
        <v>7.0000000000000001E-3</v>
      </c>
      <c r="C822">
        <f t="shared" si="284"/>
        <v>2.2544310023923479E-3</v>
      </c>
    </row>
    <row r="823" spans="1:7">
      <c r="E823" s="2">
        <f t="shared" ref="E823:F823" si="287">+AVERAGE(E812:E821)</f>
        <v>0.4461241591205819</v>
      </c>
      <c r="F823" s="2">
        <f t="shared" si="287"/>
        <v>0.5060055789933372</v>
      </c>
    </row>
    <row r="824" spans="1:7">
      <c r="E824" s="2">
        <f t="shared" ref="E824:F824" si="288">+STDEV(E812:E821)</f>
        <v>0.26202692279553252</v>
      </c>
      <c r="F824" s="2">
        <f t="shared" si="288"/>
        <v>0.20392168876703726</v>
      </c>
    </row>
    <row r="825" spans="1:7">
      <c r="E825" s="2">
        <f>+E824/3.1</f>
        <v>8.4524813805010493E-2</v>
      </c>
      <c r="F825" s="2">
        <f>+F824/2.83</f>
        <v>7.2057133839942486E-2</v>
      </c>
    </row>
    <row r="826" spans="1:7">
      <c r="E826" s="2">
        <f t="shared" ref="E826:F826" si="289">+(E825/E823)*100</f>
        <v>18.946477584094357</v>
      </c>
      <c r="F826" s="2">
        <f t="shared" si="289"/>
        <v>14.240383274685453</v>
      </c>
    </row>
    <row r="827" spans="1:7">
      <c r="A827" s="2" t="s">
        <v>34</v>
      </c>
      <c r="G827" t="s">
        <v>19</v>
      </c>
    </row>
    <row r="828" spans="1:7">
      <c r="A828" t="s">
        <v>20</v>
      </c>
      <c r="B828" t="s">
        <v>5</v>
      </c>
      <c r="E828" t="s">
        <v>22</v>
      </c>
      <c r="F828" t="s">
        <v>22</v>
      </c>
      <c r="G828" s="5" t="s">
        <v>23</v>
      </c>
    </row>
    <row r="829" spans="1:7">
      <c r="A829">
        <v>1</v>
      </c>
      <c r="B829">
        <v>0.09</v>
      </c>
      <c r="C829">
        <f t="shared" ref="C829:C837" si="290">+(B829*C$13)+C$14</f>
        <v>7.0187948202288561E-2</v>
      </c>
      <c r="D829">
        <f>(C829-C$839)*0.05</f>
        <v>2.741894971321112E-3</v>
      </c>
      <c r="E829">
        <f t="shared" ref="E829:E837" si="291">+D829/G829</f>
        <v>0.12933466845854302</v>
      </c>
      <c r="F829">
        <v>0.12933466845854294</v>
      </c>
      <c r="G829">
        <v>2.12E-2</v>
      </c>
    </row>
    <row r="830" spans="1:7">
      <c r="A830">
        <v>2</v>
      </c>
      <c r="B830">
        <v>0.23699999999999999</v>
      </c>
      <c r="C830">
        <f t="shared" si="290"/>
        <v>0.19050393649608066</v>
      </c>
      <c r="D830">
        <f t="shared" ref="D830:D837" si="292">(C830-C$839)*0.05</f>
        <v>8.7576943860107181E-3</v>
      </c>
      <c r="E830">
        <f t="shared" si="291"/>
        <v>0.34479111755947711</v>
      </c>
      <c r="F830">
        <v>0.34479111755947683</v>
      </c>
      <c r="G830">
        <v>2.5399999999999999E-2</v>
      </c>
    </row>
    <row r="831" spans="1:7">
      <c r="A831">
        <v>3</v>
      </c>
      <c r="B831">
        <v>0.13500000000000001</v>
      </c>
      <c r="C831">
        <f t="shared" si="290"/>
        <v>0.10701937319018412</v>
      </c>
      <c r="D831">
        <f t="shared" si="292"/>
        <v>4.5834662207158905E-3</v>
      </c>
      <c r="E831">
        <f t="shared" si="291"/>
        <v>0.21121964150764472</v>
      </c>
      <c r="F831">
        <v>0.21121964150764452</v>
      </c>
      <c r="G831">
        <v>2.1700000000000001E-2</v>
      </c>
    </row>
    <row r="832" spans="1:7">
      <c r="A832">
        <v>4</v>
      </c>
      <c r="B832">
        <v>9.1999999999999998E-2</v>
      </c>
      <c r="C832">
        <f t="shared" si="290"/>
        <v>7.1824900423972812E-2</v>
      </c>
      <c r="D832">
        <f t="shared" si="292"/>
        <v>2.8237425824053247E-3</v>
      </c>
      <c r="E832">
        <f t="shared" si="291"/>
        <v>0.32456811292015231</v>
      </c>
      <c r="F832">
        <v>0.32456811292015203</v>
      </c>
      <c r="G832">
        <v>8.6999999999999994E-3</v>
      </c>
    </row>
    <row r="833" spans="1:7">
      <c r="A833">
        <v>5</v>
      </c>
      <c r="B833">
        <v>6.9000000000000006E-2</v>
      </c>
      <c r="C833">
        <f t="shared" si="290"/>
        <v>5.2999949874603984E-2</v>
      </c>
      <c r="D833">
        <f t="shared" si="292"/>
        <v>1.8824950549368837E-3</v>
      </c>
      <c r="E833">
        <f t="shared" si="291"/>
        <v>0.12303889247953488</v>
      </c>
      <c r="F833">
        <v>0.12303889247953478</v>
      </c>
      <c r="G833">
        <v>1.5299999999999999E-2</v>
      </c>
    </row>
    <row r="834" spans="1:7">
      <c r="A834">
        <v>6</v>
      </c>
      <c r="B834">
        <v>0.13500000000000001</v>
      </c>
      <c r="C834">
        <f t="shared" si="290"/>
        <v>0.10701937319018412</v>
      </c>
      <c r="D834">
        <f t="shared" si="292"/>
        <v>4.5834662207158905E-3</v>
      </c>
      <c r="E834">
        <f t="shared" si="291"/>
        <v>0.26042421708613012</v>
      </c>
      <c r="F834">
        <v>0.26042421708612989</v>
      </c>
      <c r="G834">
        <v>1.7600000000000001E-2</v>
      </c>
    </row>
    <row r="835" spans="1:7">
      <c r="A835">
        <v>7</v>
      </c>
      <c r="B835">
        <v>8.5000000000000006E-2</v>
      </c>
      <c r="C835">
        <f t="shared" si="290"/>
        <v>6.609556764807796E-2</v>
      </c>
      <c r="D835">
        <f t="shared" si="292"/>
        <v>2.5372759436105823E-3</v>
      </c>
      <c r="E835">
        <f t="shared" si="291"/>
        <v>0.20461902771053084</v>
      </c>
      <c r="F835">
        <v>0.20461902771053067</v>
      </c>
      <c r="G835">
        <v>1.24E-2</v>
      </c>
    </row>
    <row r="836" spans="1:7">
      <c r="A836">
        <v>8</v>
      </c>
      <c r="B836">
        <v>0.11700000000000001</v>
      </c>
      <c r="C836">
        <f t="shared" si="290"/>
        <v>9.2286803195025899E-2</v>
      </c>
      <c r="D836">
        <f t="shared" si="292"/>
        <v>3.8468377209579792E-3</v>
      </c>
      <c r="E836">
        <f t="shared" si="291"/>
        <v>0.15511442423217658</v>
      </c>
      <c r="F836">
        <v>0.15511442423217645</v>
      </c>
      <c r="G836">
        <v>2.4799999999999999E-2</v>
      </c>
    </row>
    <row r="837" spans="1:7">
      <c r="A837">
        <v>9</v>
      </c>
      <c r="B837">
        <v>9.0999999999999998E-2</v>
      </c>
      <c r="C837">
        <f t="shared" si="290"/>
        <v>7.1006424313130687E-2</v>
      </c>
      <c r="D837">
        <f t="shared" si="292"/>
        <v>2.7828187768632186E-3</v>
      </c>
      <c r="E837">
        <f t="shared" si="291"/>
        <v>0.23583209973417107</v>
      </c>
      <c r="F837">
        <v>0.23583209973417088</v>
      </c>
      <c r="G837">
        <v>1.18E-2</v>
      </c>
    </row>
    <row r="838" spans="1:7">
      <c r="A838">
        <v>10</v>
      </c>
      <c r="G838">
        <v>2.8899999999999999E-2</v>
      </c>
    </row>
    <row r="839" spans="1:7">
      <c r="A839" t="s">
        <v>25</v>
      </c>
      <c r="B839">
        <v>2.3E-2</v>
      </c>
      <c r="C839">
        <f t="shared" ref="C839:C854" si="293">+(B839*C$13)+C$14</f>
        <v>1.5350048775866317E-2</v>
      </c>
    </row>
    <row r="840" spans="1:7">
      <c r="E840" s="2">
        <f t="shared" ref="E840:F840" si="294">+AVERAGE(E829:E838)</f>
        <v>0.22099357796537339</v>
      </c>
      <c r="F840" s="2">
        <f t="shared" si="294"/>
        <v>0.22099357796537322</v>
      </c>
    </row>
    <row r="841" spans="1:7">
      <c r="E841" s="2">
        <f t="shared" ref="E841:F841" si="295">+STDEV(E829:E838)</f>
        <v>7.9473790378926212E-2</v>
      </c>
      <c r="F841" s="2">
        <f t="shared" si="295"/>
        <v>7.947379037892599E-2</v>
      </c>
    </row>
    <row r="842" spans="1:7">
      <c r="E842" s="2">
        <f>+E841/3.1</f>
        <v>2.5636706573847163E-2</v>
      </c>
      <c r="F842" s="2">
        <f>+F841/3</f>
        <v>2.6491263459641996E-2</v>
      </c>
    </row>
    <row r="843" spans="1:7">
      <c r="E843" s="2">
        <f t="shared" ref="E843:F843" si="296">+(E842/E840)*100</f>
        <v>11.600656819929888</v>
      </c>
      <c r="F843" s="2">
        <f t="shared" si="296"/>
        <v>11.987345380594194</v>
      </c>
    </row>
    <row r="844" spans="1:7">
      <c r="A844" s="2" t="s">
        <v>35</v>
      </c>
      <c r="G844" t="s">
        <v>19</v>
      </c>
    </row>
    <row r="845" spans="1:7">
      <c r="A845" t="s">
        <v>20</v>
      </c>
      <c r="B845" t="s">
        <v>5</v>
      </c>
      <c r="E845" t="s">
        <v>22</v>
      </c>
      <c r="F845" t="s">
        <v>22</v>
      </c>
      <c r="G845" s="5" t="s">
        <v>23</v>
      </c>
    </row>
    <row r="846" spans="1:7">
      <c r="A846">
        <v>1</v>
      </c>
      <c r="B846">
        <v>0.08</v>
      </c>
      <c r="C846">
        <f t="shared" si="293"/>
        <v>6.2003187093867332E-2</v>
      </c>
      <c r="D846">
        <f>(C846-C$856)*0.05</f>
        <v>2.0871140826474138E-3</v>
      </c>
      <c r="E846">
        <f t="shared" ref="E846:E854" si="297">+D846/G846</f>
        <v>9.8448777483368569E-2</v>
      </c>
      <c r="F846">
        <v>9.8448777483368541E-2</v>
      </c>
      <c r="G846">
        <v>2.12E-2</v>
      </c>
    </row>
    <row r="847" spans="1:7">
      <c r="A847">
        <v>2</v>
      </c>
      <c r="B847">
        <v>0.155</v>
      </c>
      <c r="C847">
        <f t="shared" si="293"/>
        <v>0.12338889540702658</v>
      </c>
      <c r="D847">
        <f t="shared" ref="D847:D854" si="298">(C847-C$856)*0.05</f>
        <v>5.156399498305376E-3</v>
      </c>
      <c r="E847">
        <f t="shared" si="297"/>
        <v>0.20300785426399118</v>
      </c>
      <c r="F847">
        <v>0.20300785426399101</v>
      </c>
      <c r="G847">
        <v>2.5399999999999999E-2</v>
      </c>
    </row>
    <row r="848" spans="1:7">
      <c r="A848">
        <v>3</v>
      </c>
      <c r="B848">
        <v>0.121</v>
      </c>
      <c r="C848">
        <f t="shared" si="293"/>
        <v>9.5560707638394388E-2</v>
      </c>
      <c r="D848">
        <f t="shared" si="298"/>
        <v>3.7649901098737665E-3</v>
      </c>
      <c r="E848">
        <f t="shared" si="297"/>
        <v>0.17350184838127955</v>
      </c>
      <c r="F848">
        <v>0.17350184838127944</v>
      </c>
      <c r="G848">
        <v>2.1700000000000001E-2</v>
      </c>
    </row>
    <row r="849" spans="1:7">
      <c r="A849">
        <v>4</v>
      </c>
      <c r="B849">
        <v>7.6999999999999999E-2</v>
      </c>
      <c r="C849">
        <f t="shared" si="293"/>
        <v>5.9547758761340969E-2</v>
      </c>
      <c r="D849">
        <f t="shared" si="298"/>
        <v>1.9643426660210955E-3</v>
      </c>
      <c r="E849">
        <f t="shared" si="297"/>
        <v>0.22578651333575811</v>
      </c>
      <c r="F849">
        <v>0.22578651333575797</v>
      </c>
      <c r="G849">
        <v>8.6999999999999994E-3</v>
      </c>
    </row>
    <row r="850" spans="1:7">
      <c r="A850">
        <v>5</v>
      </c>
      <c r="B850">
        <v>5.2999999999999999E-2</v>
      </c>
      <c r="C850">
        <f t="shared" si="293"/>
        <v>3.9904332101130008E-2</v>
      </c>
      <c r="D850">
        <f t="shared" si="298"/>
        <v>9.8217133301054752E-4</v>
      </c>
      <c r="E850">
        <f t="shared" si="297"/>
        <v>6.4194204771931218E-2</v>
      </c>
      <c r="F850">
        <v>6.4194204771931176E-2</v>
      </c>
      <c r="G850">
        <v>1.5299999999999999E-2</v>
      </c>
    </row>
    <row r="851" spans="1:7">
      <c r="A851">
        <v>6</v>
      </c>
      <c r="B851">
        <v>0.124</v>
      </c>
      <c r="C851">
        <f t="shared" si="293"/>
        <v>9.8016135970920751E-2</v>
      </c>
      <c r="D851">
        <f t="shared" si="298"/>
        <v>3.8877615265000848E-3</v>
      </c>
      <c r="E851">
        <f t="shared" si="297"/>
        <v>0.2208955412784139</v>
      </c>
      <c r="F851">
        <v>0.22089554127841374</v>
      </c>
      <c r="G851">
        <v>1.7600000000000001E-2</v>
      </c>
    </row>
    <row r="852" spans="1:7">
      <c r="A852">
        <v>7</v>
      </c>
      <c r="B852">
        <v>0.123</v>
      </c>
      <c r="C852">
        <f t="shared" si="293"/>
        <v>9.7197659860078625E-2</v>
      </c>
      <c r="D852">
        <f t="shared" si="298"/>
        <v>3.8468377209579783E-3</v>
      </c>
      <c r="E852">
        <f t="shared" si="297"/>
        <v>0.31022884846435311</v>
      </c>
      <c r="F852">
        <v>0.31022884846435289</v>
      </c>
      <c r="G852">
        <v>1.24E-2</v>
      </c>
    </row>
    <row r="853" spans="1:7">
      <c r="A853">
        <v>8</v>
      </c>
      <c r="B853">
        <v>0.14799999999999999</v>
      </c>
      <c r="C853">
        <f t="shared" si="293"/>
        <v>0.1176595626311317</v>
      </c>
      <c r="D853">
        <f t="shared" si="298"/>
        <v>4.8699328595106324E-3</v>
      </c>
      <c r="E853">
        <f t="shared" si="297"/>
        <v>0.19636826046413841</v>
      </c>
      <c r="F853">
        <v>0.19636826046413827</v>
      </c>
      <c r="G853">
        <v>2.4799999999999999E-2</v>
      </c>
    </row>
    <row r="854" spans="1:7">
      <c r="A854">
        <v>9</v>
      </c>
      <c r="B854">
        <v>0.09</v>
      </c>
      <c r="C854">
        <f t="shared" si="293"/>
        <v>7.0187948202288561E-2</v>
      </c>
      <c r="D854">
        <f t="shared" si="298"/>
        <v>2.4963521380684753E-3</v>
      </c>
      <c r="E854">
        <f t="shared" si="297"/>
        <v>0.21155526593800639</v>
      </c>
      <c r="F854">
        <v>0.21155526593800625</v>
      </c>
      <c r="G854">
        <v>1.18E-2</v>
      </c>
    </row>
    <row r="855" spans="1:7">
      <c r="A855">
        <v>10</v>
      </c>
      <c r="G855">
        <v>2.8899999999999999E-2</v>
      </c>
    </row>
    <row r="856" spans="1:7">
      <c r="A856" t="s">
        <v>25</v>
      </c>
      <c r="B856">
        <v>2.9000000000000001E-2</v>
      </c>
      <c r="C856">
        <f t="shared" ref="C856:C870" si="299">+(B856*C$13)+C$14</f>
        <v>2.0260905440919057E-2</v>
      </c>
    </row>
    <row r="857" spans="1:7">
      <c r="E857" s="2">
        <f t="shared" ref="E857:F857" si="300">+AVERAGE(E846:E855)</f>
        <v>0.18933190159791563</v>
      </c>
      <c r="F857" s="2">
        <f t="shared" si="300"/>
        <v>0.18933190159791546</v>
      </c>
    </row>
    <row r="858" spans="1:7">
      <c r="E858" s="2">
        <f t="shared" ref="E858:F858" si="301">+STDEV(E846:E855)</f>
        <v>7.2320009142567518E-2</v>
      </c>
      <c r="F858" s="2">
        <f t="shared" si="301"/>
        <v>7.2320009142567573E-2</v>
      </c>
    </row>
    <row r="859" spans="1:7">
      <c r="E859" s="2">
        <f>+E858/3.1</f>
        <v>2.3329035207279844E-2</v>
      </c>
      <c r="F859" s="2">
        <f>+F858/3</f>
        <v>2.4106669714189191E-2</v>
      </c>
    </row>
    <row r="860" spans="1:7">
      <c r="E860" s="2">
        <f t="shared" ref="E860:F860" si="302">+(E859/E857)*100</f>
        <v>12.321766701960108</v>
      </c>
      <c r="F860" s="2">
        <f t="shared" si="302"/>
        <v>12.732492258692133</v>
      </c>
    </row>
    <row r="861" spans="1:7">
      <c r="A861" s="1" t="s">
        <v>44</v>
      </c>
    </row>
    <row r="862" spans="1:7">
      <c r="A862" s="4" t="s">
        <v>16</v>
      </c>
      <c r="G862" t="s">
        <v>19</v>
      </c>
    </row>
    <row r="863" spans="1:7">
      <c r="A863" t="s">
        <v>20</v>
      </c>
      <c r="B863" t="s">
        <v>5</v>
      </c>
      <c r="E863" t="s">
        <v>22</v>
      </c>
      <c r="F863" t="s">
        <v>22</v>
      </c>
      <c r="G863" s="5" t="s">
        <v>23</v>
      </c>
    </row>
    <row r="864" spans="1:7">
      <c r="A864">
        <v>1</v>
      </c>
      <c r="B864">
        <v>0.217</v>
      </c>
      <c r="C864">
        <f t="shared" si="299"/>
        <v>0.1741344142792382</v>
      </c>
      <c r="D864">
        <f>(C864-C$873)*0.05</f>
        <v>4.5016186096316774E-3</v>
      </c>
      <c r="E864">
        <f t="shared" ref="E864:E872" si="303">+D864/G864</f>
        <v>0.30416341956970794</v>
      </c>
      <c r="F864">
        <v>0.30416341956970766</v>
      </c>
      <c r="G864">
        <v>1.4800000000000001E-2</v>
      </c>
    </row>
    <row r="865" spans="1:7">
      <c r="A865">
        <v>2</v>
      </c>
      <c r="B865">
        <v>0.29499999999999998</v>
      </c>
      <c r="C865">
        <f t="shared" si="299"/>
        <v>0.23797555092492378</v>
      </c>
      <c r="D865">
        <f t="shared" ref="D865:D872" si="304">(C865-C$873)*0.05</f>
        <v>7.6936754419159566E-3</v>
      </c>
      <c r="E865">
        <f t="shared" si="303"/>
        <v>0.53801926167244452</v>
      </c>
      <c r="F865">
        <v>0.53801926167244418</v>
      </c>
      <c r="G865">
        <v>1.43E-2</v>
      </c>
    </row>
    <row r="866" spans="1:7">
      <c r="A866">
        <v>3</v>
      </c>
      <c r="B866">
        <v>0.22800000000000001</v>
      </c>
      <c r="C866">
        <f t="shared" si="299"/>
        <v>0.18313765149850156</v>
      </c>
      <c r="D866">
        <f t="shared" si="304"/>
        <v>4.9517804705948455E-3</v>
      </c>
      <c r="E866">
        <f t="shared" si="303"/>
        <v>0.19649922502360498</v>
      </c>
      <c r="F866">
        <v>0.19649922502360484</v>
      </c>
      <c r="G866">
        <v>2.52E-2</v>
      </c>
    </row>
    <row r="867" spans="1:7">
      <c r="A867">
        <v>4</v>
      </c>
      <c r="B867">
        <v>0.22500000000000001</v>
      </c>
      <c r="C867">
        <f t="shared" si="299"/>
        <v>0.18068222316597518</v>
      </c>
      <c r="D867">
        <f t="shared" si="304"/>
        <v>4.8290090539685263E-3</v>
      </c>
      <c r="E867">
        <f t="shared" si="303"/>
        <v>0.26388027617314352</v>
      </c>
      <c r="F867">
        <v>0.2638802761731433</v>
      </c>
      <c r="G867">
        <v>1.83E-2</v>
      </c>
    </row>
    <row r="868" spans="1:7">
      <c r="A868">
        <v>5</v>
      </c>
      <c r="B868">
        <v>0.23100000000000001</v>
      </c>
      <c r="C868">
        <f t="shared" si="299"/>
        <v>0.18559307983102794</v>
      </c>
      <c r="D868">
        <f t="shared" si="304"/>
        <v>5.0745518872211647E-3</v>
      </c>
      <c r="E868">
        <f t="shared" si="303"/>
        <v>0.33167005798831145</v>
      </c>
      <c r="F868">
        <v>0.33167005798831123</v>
      </c>
      <c r="G868">
        <v>1.5299999999999999E-2</v>
      </c>
    </row>
    <row r="869" spans="1:7">
      <c r="A869">
        <v>6</v>
      </c>
      <c r="B869">
        <v>0.22800000000000001</v>
      </c>
      <c r="C869">
        <f t="shared" si="299"/>
        <v>0.18313765149850156</v>
      </c>
      <c r="D869">
        <f t="shared" si="304"/>
        <v>4.9517804705948455E-3</v>
      </c>
      <c r="E869">
        <f t="shared" si="303"/>
        <v>0.2965138006344219</v>
      </c>
      <c r="F869">
        <v>0.29651380063442168</v>
      </c>
      <c r="G869">
        <v>1.67E-2</v>
      </c>
    </row>
    <row r="870" spans="1:7">
      <c r="A870">
        <v>7</v>
      </c>
      <c r="B870">
        <v>0.29499999999999998</v>
      </c>
      <c r="C870">
        <f t="shared" si="299"/>
        <v>0.23797555092492378</v>
      </c>
      <c r="D870">
        <f t="shared" si="304"/>
        <v>7.6936754419159566E-3</v>
      </c>
      <c r="E870">
        <f t="shared" si="303"/>
        <v>0.22044915306349447</v>
      </c>
      <c r="F870">
        <v>0.2204491530634943</v>
      </c>
      <c r="G870">
        <v>3.49E-2</v>
      </c>
    </row>
    <row r="871" spans="1:7">
      <c r="A871">
        <v>8</v>
      </c>
      <c r="B871">
        <v>0.32400000000000001</v>
      </c>
      <c r="C871">
        <f t="shared" ref="C871:C886" si="305">+(B871*C$13)+C$14</f>
        <v>0.26171135813934537</v>
      </c>
      <c r="D871">
        <f t="shared" si="304"/>
        <v>8.8804658026370355E-3</v>
      </c>
      <c r="E871">
        <f t="shared" si="303"/>
        <v>0.44181421903666845</v>
      </c>
      <c r="F871">
        <v>0.44181421903666812</v>
      </c>
      <c r="G871">
        <v>2.01E-2</v>
      </c>
    </row>
    <row r="872" spans="1:7">
      <c r="A872">
        <v>9</v>
      </c>
      <c r="B872">
        <v>0.30399999999999999</v>
      </c>
      <c r="C872">
        <f t="shared" si="305"/>
        <v>0.24534183592250292</v>
      </c>
      <c r="D872">
        <f t="shared" si="304"/>
        <v>8.0619896917949133E-3</v>
      </c>
      <c r="E872">
        <f t="shared" si="303"/>
        <v>0.29639667984540125</v>
      </c>
      <c r="F872">
        <v>0.29639667984540102</v>
      </c>
      <c r="G872">
        <v>2.7199999999999998E-2</v>
      </c>
    </row>
    <row r="873" spans="1:7">
      <c r="A873" t="s">
        <v>31</v>
      </c>
      <c r="B873">
        <v>0.107</v>
      </c>
      <c r="C873">
        <f t="shared" si="305"/>
        <v>8.4102042086604656E-2</v>
      </c>
    </row>
    <row r="874" spans="1:7">
      <c r="E874" s="2">
        <f t="shared" ref="E874:F874" si="306">+AVERAGE(E863:E872)</f>
        <v>0.32104512144524427</v>
      </c>
      <c r="F874" s="2">
        <f t="shared" si="306"/>
        <v>0.32104512144524405</v>
      </c>
    </row>
    <row r="875" spans="1:7">
      <c r="E875" s="2">
        <f t="shared" ref="E875:F875" si="307">+STDEV(E863:E872)</f>
        <v>0.10733662799475627</v>
      </c>
      <c r="F875" s="2">
        <f t="shared" si="307"/>
        <v>0.10733662799475627</v>
      </c>
    </row>
    <row r="876" spans="1:7">
      <c r="E876" s="2">
        <f>+E875/3.1</f>
        <v>3.4624718707985891E-2</v>
      </c>
      <c r="F876" s="2">
        <f>+F875/3</f>
        <v>3.5778875998252087E-2</v>
      </c>
    </row>
    <row r="877" spans="1:7">
      <c r="E877" s="2">
        <f t="shared" ref="E877:F877" si="308">+(E876/E874)*100</f>
        <v>10.785000735135387</v>
      </c>
      <c r="F877" s="2">
        <f t="shared" si="308"/>
        <v>11.144500759639907</v>
      </c>
    </row>
    <row r="878" spans="1:7">
      <c r="A878" s="2" t="s">
        <v>32</v>
      </c>
      <c r="G878" t="s">
        <v>19</v>
      </c>
    </row>
    <row r="879" spans="1:7">
      <c r="A879" t="s">
        <v>20</v>
      </c>
      <c r="B879" t="s">
        <v>5</v>
      </c>
      <c r="E879" t="s">
        <v>22</v>
      </c>
      <c r="F879" t="s">
        <v>22</v>
      </c>
      <c r="G879" s="5" t="s">
        <v>23</v>
      </c>
    </row>
    <row r="880" spans="1:7">
      <c r="A880">
        <v>1</v>
      </c>
      <c r="B880">
        <v>0.19800000000000001</v>
      </c>
      <c r="C880">
        <f t="shared" si="305"/>
        <v>0.15858336817323787</v>
      </c>
      <c r="D880">
        <f>(C880-C$889)*0.05</f>
        <v>4.378847193005359E-3</v>
      </c>
      <c r="E880">
        <f t="shared" ref="E880:E888" si="309">+D880/G880</f>
        <v>0.29586805358144319</v>
      </c>
      <c r="F880">
        <v>0.29586805358144291</v>
      </c>
      <c r="G880">
        <v>1.4800000000000001E-2</v>
      </c>
    </row>
    <row r="881" spans="1:7">
      <c r="A881">
        <v>2</v>
      </c>
      <c r="B881">
        <v>0.20200000000000001</v>
      </c>
      <c r="C881">
        <f t="shared" si="305"/>
        <v>0.16185727261660637</v>
      </c>
      <c r="D881">
        <f t="shared" ref="D881:D888" si="310">(C881-C$889)*0.05</f>
        <v>4.5425424151737843E-3</v>
      </c>
      <c r="E881">
        <f t="shared" si="309"/>
        <v>0.3176603087534115</v>
      </c>
      <c r="F881">
        <v>0.31766030875341117</v>
      </c>
      <c r="G881">
        <v>1.43E-2</v>
      </c>
    </row>
    <row r="882" spans="1:7">
      <c r="A882">
        <v>3</v>
      </c>
      <c r="B882">
        <v>0.23400000000000001</v>
      </c>
      <c r="C882">
        <f t="shared" si="305"/>
        <v>0.18804850816355431</v>
      </c>
      <c r="D882">
        <f t="shared" si="310"/>
        <v>5.8521041925211816E-3</v>
      </c>
      <c r="E882">
        <f t="shared" si="309"/>
        <v>0.23222635684607865</v>
      </c>
      <c r="F882">
        <v>0.23222635684607842</v>
      </c>
      <c r="G882">
        <v>2.52E-2</v>
      </c>
    </row>
    <row r="883" spans="1:7">
      <c r="A883">
        <v>4</v>
      </c>
      <c r="B883">
        <v>0.193</v>
      </c>
      <c r="C883">
        <f t="shared" si="305"/>
        <v>0.15449098761902724</v>
      </c>
      <c r="D883">
        <f t="shared" si="310"/>
        <v>4.1742281652948276E-3</v>
      </c>
      <c r="E883">
        <f t="shared" si="309"/>
        <v>0.22809989974288675</v>
      </c>
      <c r="F883">
        <v>0.22809989974288661</v>
      </c>
      <c r="G883">
        <v>1.83E-2</v>
      </c>
    </row>
    <row r="884" spans="1:7">
      <c r="A884">
        <v>5</v>
      </c>
      <c r="B884">
        <v>0.189</v>
      </c>
      <c r="C884">
        <f t="shared" si="305"/>
        <v>0.15121708317565877</v>
      </c>
      <c r="D884">
        <f t="shared" si="310"/>
        <v>4.010532943126404E-3</v>
      </c>
      <c r="E884">
        <f t="shared" si="309"/>
        <v>0.26212633615205255</v>
      </c>
      <c r="F884">
        <v>0.26212633615205227</v>
      </c>
      <c r="G884">
        <v>1.5299999999999999E-2</v>
      </c>
    </row>
    <row r="885" spans="1:7">
      <c r="A885">
        <v>6</v>
      </c>
      <c r="B885">
        <v>0.11600000000000001</v>
      </c>
      <c r="C885">
        <f t="shared" si="305"/>
        <v>9.1468327084183773E-2</v>
      </c>
      <c r="D885">
        <f t="shared" si="310"/>
        <v>1.0230951385526543E-3</v>
      </c>
      <c r="E885">
        <f t="shared" si="309"/>
        <v>6.1263181949260739E-2</v>
      </c>
      <c r="F885">
        <v>6.1263181949260656E-2</v>
      </c>
      <c r="G885">
        <v>1.67E-2</v>
      </c>
    </row>
    <row r="886" spans="1:7">
      <c r="A886">
        <v>7</v>
      </c>
      <c r="B886">
        <v>0.161</v>
      </c>
      <c r="C886">
        <f t="shared" si="305"/>
        <v>0.1282997520720793</v>
      </c>
      <c r="D886">
        <f t="shared" si="310"/>
        <v>2.8646663879474312E-3</v>
      </c>
      <c r="E886">
        <f t="shared" si="309"/>
        <v>8.2082131459811775E-2</v>
      </c>
      <c r="F886">
        <v>8.2082131459811691E-2</v>
      </c>
      <c r="G886">
        <v>3.49E-2</v>
      </c>
    </row>
    <row r="887" spans="1:7">
      <c r="A887">
        <v>8</v>
      </c>
      <c r="B887">
        <v>0.224</v>
      </c>
      <c r="C887">
        <f t="shared" ref="C887:C902" si="311">+(B887*C$13)+C$14</f>
        <v>0.17986374705513308</v>
      </c>
      <c r="D887">
        <f t="shared" si="310"/>
        <v>5.4428661371001205E-3</v>
      </c>
      <c r="E887">
        <f t="shared" si="309"/>
        <v>0.27078936005473236</v>
      </c>
      <c r="F887">
        <v>0.27078936005473209</v>
      </c>
      <c r="G887">
        <v>2.01E-2</v>
      </c>
    </row>
    <row r="888" spans="1:7">
      <c r="A888">
        <v>9</v>
      </c>
      <c r="B888">
        <v>0.19</v>
      </c>
      <c r="C888">
        <f t="shared" si="311"/>
        <v>0.15203555928650089</v>
      </c>
      <c r="D888">
        <f t="shared" si="310"/>
        <v>4.0514567486685102E-3</v>
      </c>
      <c r="E888">
        <f t="shared" si="309"/>
        <v>0.1489506157598717</v>
      </c>
      <c r="F888">
        <v>0.14895061575987159</v>
      </c>
      <c r="G888">
        <v>2.7199999999999998E-2</v>
      </c>
    </row>
    <row r="889" spans="1:7">
      <c r="A889" t="s">
        <v>25</v>
      </c>
      <c r="B889">
        <v>9.0999999999999998E-2</v>
      </c>
      <c r="C889">
        <f t="shared" si="311"/>
        <v>7.1006424313130687E-2</v>
      </c>
    </row>
    <row r="890" spans="1:7">
      <c r="E890" s="2">
        <f t="shared" ref="E890:F890" si="312">+AVERAGE(E879:E888)</f>
        <v>0.2110073604777277</v>
      </c>
      <c r="F890" s="2">
        <f t="shared" si="312"/>
        <v>0.2110073604777275</v>
      </c>
    </row>
    <row r="891" spans="1:7">
      <c r="E891" s="2">
        <f t="shared" ref="E891:F891" si="313">+STDEV(E879:E888)</f>
        <v>9.2467358908584346E-2</v>
      </c>
      <c r="F891" s="2">
        <f t="shared" si="313"/>
        <v>9.2467358908584193E-2</v>
      </c>
    </row>
    <row r="892" spans="1:7">
      <c r="E892" s="2">
        <f>+E891/3.1</f>
        <v>2.9828180293091724E-2</v>
      </c>
      <c r="F892" s="2">
        <f>+F891/3</f>
        <v>3.0822452969528066E-2</v>
      </c>
    </row>
    <row r="893" spans="1:7">
      <c r="E893" s="2">
        <f t="shared" ref="E893:F893" si="314">+(E892/E890)*100</f>
        <v>14.136085217861465</v>
      </c>
      <c r="F893" s="2">
        <f t="shared" si="314"/>
        <v>14.607288058456838</v>
      </c>
    </row>
    <row r="894" spans="1:7">
      <c r="A894" s="2" t="s">
        <v>33</v>
      </c>
      <c r="G894" t="s">
        <v>19</v>
      </c>
    </row>
    <row r="895" spans="1:7">
      <c r="A895" t="s">
        <v>20</v>
      </c>
      <c r="B895" t="s">
        <v>5</v>
      </c>
      <c r="E895" t="s">
        <v>22</v>
      </c>
      <c r="F895" t="s">
        <v>22</v>
      </c>
      <c r="G895" s="5" t="s">
        <v>23</v>
      </c>
    </row>
    <row r="896" spans="1:7">
      <c r="A896">
        <v>1</v>
      </c>
      <c r="B896">
        <v>0.24399999999999999</v>
      </c>
      <c r="C896">
        <f t="shared" si="311"/>
        <v>0.19623326927197551</v>
      </c>
      <c r="D896">
        <f>(C896-C$905)*0.05</f>
        <v>6.5068850811948777E-3</v>
      </c>
      <c r="E896">
        <f t="shared" ref="E896:E904" si="315">+D896/G896</f>
        <v>0.43965439737803225</v>
      </c>
      <c r="F896">
        <v>0.43965439737803202</v>
      </c>
      <c r="G896">
        <v>1.4800000000000001E-2</v>
      </c>
    </row>
    <row r="897" spans="1:7">
      <c r="A897">
        <v>2</v>
      </c>
      <c r="B897">
        <v>0.29799999999999999</v>
      </c>
      <c r="C897">
        <f t="shared" si="311"/>
        <v>0.24043097925745016</v>
      </c>
      <c r="D897">
        <f t="shared" ref="D897:D904" si="316">(C897-C$905)*0.05</f>
        <v>8.7167705804686111E-3</v>
      </c>
      <c r="E897">
        <f t="shared" si="315"/>
        <v>0.60956437625654625</v>
      </c>
      <c r="F897">
        <v>0.60956437625654558</v>
      </c>
      <c r="G897">
        <v>1.43E-2</v>
      </c>
    </row>
    <row r="898" spans="1:7">
      <c r="A898">
        <v>3</v>
      </c>
      <c r="B898">
        <v>0.28199999999999997</v>
      </c>
      <c r="C898">
        <f t="shared" si="311"/>
        <v>0.22733536148397618</v>
      </c>
      <c r="D898">
        <f t="shared" si="316"/>
        <v>8.0619896917949099E-3</v>
      </c>
      <c r="E898">
        <f t="shared" si="315"/>
        <v>0.31992022586487739</v>
      </c>
      <c r="F898">
        <v>0.31992022586487717</v>
      </c>
      <c r="G898">
        <v>2.52E-2</v>
      </c>
    </row>
    <row r="899" spans="1:7">
      <c r="A899">
        <v>4</v>
      </c>
      <c r="B899">
        <v>0.26900000000000002</v>
      </c>
      <c r="C899">
        <f t="shared" si="311"/>
        <v>0.21669517204302863</v>
      </c>
      <c r="D899">
        <f t="shared" si="316"/>
        <v>7.5299802197475348E-3</v>
      </c>
      <c r="E899">
        <f t="shared" si="315"/>
        <v>0.41147432894795272</v>
      </c>
      <c r="F899">
        <v>0.41147432894795222</v>
      </c>
      <c r="G899">
        <v>1.83E-2</v>
      </c>
    </row>
    <row r="900" spans="1:7">
      <c r="A900">
        <v>5</v>
      </c>
      <c r="B900">
        <v>0.251</v>
      </c>
      <c r="C900">
        <f t="shared" si="311"/>
        <v>0.20196260204787039</v>
      </c>
      <c r="D900">
        <f t="shared" si="316"/>
        <v>6.7933517199896213E-3</v>
      </c>
      <c r="E900">
        <f t="shared" si="315"/>
        <v>0.44400991633919096</v>
      </c>
      <c r="F900">
        <v>0.44400991633919062</v>
      </c>
      <c r="G900">
        <v>1.5299999999999999E-2</v>
      </c>
    </row>
    <row r="901" spans="1:7">
      <c r="A901">
        <v>6</v>
      </c>
      <c r="B901">
        <v>0.11899999999999999</v>
      </c>
      <c r="C901">
        <f t="shared" si="311"/>
        <v>9.3923755416710136E-2</v>
      </c>
      <c r="D901">
        <f t="shared" si="316"/>
        <v>1.3914093884316088E-3</v>
      </c>
      <c r="E901">
        <f t="shared" si="315"/>
        <v>8.3317927450994547E-2</v>
      </c>
      <c r="F901">
        <v>8.3317927450994464E-2</v>
      </c>
      <c r="G901">
        <v>1.67E-2</v>
      </c>
    </row>
    <row r="902" spans="1:7">
      <c r="A902">
        <v>7</v>
      </c>
      <c r="B902">
        <v>0.26300000000000001</v>
      </c>
      <c r="C902">
        <f t="shared" si="311"/>
        <v>0.21178431537797587</v>
      </c>
      <c r="D902">
        <f t="shared" si="316"/>
        <v>7.2844373864948964E-3</v>
      </c>
      <c r="E902">
        <f t="shared" si="315"/>
        <v>0.20872313428352138</v>
      </c>
      <c r="F902">
        <v>0.20872313428352124</v>
      </c>
      <c r="G902">
        <v>3.49E-2</v>
      </c>
    </row>
    <row r="903" spans="1:7">
      <c r="A903">
        <v>8</v>
      </c>
      <c r="B903">
        <v>0.30299999999999999</v>
      </c>
      <c r="C903">
        <f t="shared" ref="C903:C918" si="317">+(B903*C$13)+C$14</f>
        <v>0.24452335981166079</v>
      </c>
      <c r="D903">
        <f t="shared" si="316"/>
        <v>8.9213896081791425E-3</v>
      </c>
      <c r="E903">
        <f t="shared" si="315"/>
        <v>0.44385022926264389</v>
      </c>
      <c r="F903">
        <v>0.4438502292626435</v>
      </c>
      <c r="G903">
        <v>2.01E-2</v>
      </c>
    </row>
    <row r="904" spans="1:7">
      <c r="A904">
        <v>9</v>
      </c>
      <c r="B904">
        <v>0.27</v>
      </c>
      <c r="C904">
        <f t="shared" si="317"/>
        <v>0.21751364815387075</v>
      </c>
      <c r="D904">
        <f t="shared" si="316"/>
        <v>7.5709040252896409E-3</v>
      </c>
      <c r="E904">
        <f t="shared" si="315"/>
        <v>0.27834205975329562</v>
      </c>
      <c r="F904">
        <v>0.27834205975329529</v>
      </c>
      <c r="G904">
        <v>2.7199999999999998E-2</v>
      </c>
    </row>
    <row r="905" spans="1:7">
      <c r="A905" t="s">
        <v>25</v>
      </c>
      <c r="B905">
        <v>8.5000000000000006E-2</v>
      </c>
      <c r="C905">
        <f t="shared" si="317"/>
        <v>6.609556764807796E-2</v>
      </c>
    </row>
    <row r="906" spans="1:7">
      <c r="E906" s="2">
        <f t="shared" ref="E906:F906" si="318">+AVERAGE(E895:E904)</f>
        <v>0.35987295505967276</v>
      </c>
      <c r="F906" s="2">
        <f t="shared" si="318"/>
        <v>0.35987295505967243</v>
      </c>
    </row>
    <row r="907" spans="1:7">
      <c r="E907" s="2">
        <f t="shared" ref="E907:F907" si="319">+STDEV(E895:E904)</f>
        <v>0.15535332956548359</v>
      </c>
      <c r="F907" s="2">
        <f t="shared" si="319"/>
        <v>0.15535332956548351</v>
      </c>
    </row>
    <row r="908" spans="1:7">
      <c r="E908" s="2">
        <f>+E907/3.1</f>
        <v>5.0113977279188253E-2</v>
      </c>
      <c r="F908" s="2">
        <f>+F907/3</f>
        <v>5.1784443188494504E-2</v>
      </c>
    </row>
    <row r="909" spans="1:7">
      <c r="E909" s="2">
        <f t="shared" ref="E909:F909" si="320">+(E908/E906)*100</f>
        <v>13.925463576688763</v>
      </c>
      <c r="F909" s="2">
        <f t="shared" si="320"/>
        <v>14.38964569591173</v>
      </c>
    </row>
    <row r="910" spans="1:7">
      <c r="A910" s="2" t="s">
        <v>34</v>
      </c>
      <c r="G910" t="s">
        <v>19</v>
      </c>
    </row>
    <row r="911" spans="1:7">
      <c r="A911" t="s">
        <v>20</v>
      </c>
      <c r="B911" t="s">
        <v>5</v>
      </c>
      <c r="E911" t="s">
        <v>22</v>
      </c>
      <c r="F911" t="s">
        <v>22</v>
      </c>
      <c r="G911" s="5" t="s">
        <v>23</v>
      </c>
    </row>
    <row r="912" spans="1:7">
      <c r="A912">
        <v>1</v>
      </c>
      <c r="B912">
        <v>7.1999999999999995E-2</v>
      </c>
      <c r="C912">
        <f t="shared" si="317"/>
        <v>5.5455378207130347E-2</v>
      </c>
      <c r="D912">
        <f>(C912-C$921)*0.05</f>
        <v>7.3662849975791075E-4</v>
      </c>
      <c r="E912">
        <f t="shared" ref="E912:E920" si="321">+D912/G912</f>
        <v>4.9772195929588564E-2</v>
      </c>
      <c r="F912">
        <v>4.9772195929588509E-2</v>
      </c>
      <c r="G912">
        <v>1.4800000000000001E-2</v>
      </c>
    </row>
    <row r="913" spans="1:7">
      <c r="A913">
        <v>2</v>
      </c>
      <c r="B913">
        <v>6.2E-2</v>
      </c>
      <c r="C913">
        <f t="shared" si="317"/>
        <v>4.7270617098709118E-2</v>
      </c>
      <c r="D913">
        <f t="shared" ref="D913:D920" si="322">(C913-C$921)*0.05</f>
        <v>3.2739044433684926E-4</v>
      </c>
      <c r="E913">
        <f t="shared" si="321"/>
        <v>2.2894436666912536E-2</v>
      </c>
      <c r="F913">
        <v>2.2894436666912509E-2</v>
      </c>
      <c r="G913">
        <v>1.43E-2</v>
      </c>
    </row>
    <row r="914" spans="1:7">
      <c r="A914">
        <v>3</v>
      </c>
      <c r="B914">
        <v>5.0999999999999997E-2</v>
      </c>
      <c r="C914">
        <f t="shared" si="317"/>
        <v>3.8267379879445763E-2</v>
      </c>
      <c r="D914">
        <f t="shared" si="322"/>
        <v>-1.2277141662631852E-4</v>
      </c>
      <c r="E914">
        <f t="shared" si="321"/>
        <v>-4.8718816121554971E-3</v>
      </c>
      <c r="G914">
        <v>2.52E-2</v>
      </c>
    </row>
    <row r="915" spans="1:7">
      <c r="A915">
        <v>4</v>
      </c>
      <c r="B915">
        <v>0.15</v>
      </c>
      <c r="C915">
        <f t="shared" si="317"/>
        <v>0.11929651485281595</v>
      </c>
      <c r="D915">
        <f t="shared" si="322"/>
        <v>3.928685332042191E-3</v>
      </c>
      <c r="E915">
        <f t="shared" si="321"/>
        <v>0.2146822585815405</v>
      </c>
      <c r="F915">
        <v>0.21468225858154033</v>
      </c>
      <c r="G915">
        <v>1.83E-2</v>
      </c>
    </row>
    <row r="916" spans="1:7">
      <c r="A916">
        <v>5</v>
      </c>
      <c r="B916">
        <v>5.6000000000000001E-2</v>
      </c>
      <c r="C916">
        <f t="shared" si="317"/>
        <v>4.2359760433656385E-2</v>
      </c>
      <c r="D916">
        <f t="shared" si="322"/>
        <v>8.1847611084212574E-5</v>
      </c>
      <c r="E916">
        <f t="shared" si="321"/>
        <v>5.3495170643276194E-3</v>
      </c>
      <c r="F916">
        <v>5.349517064327596E-3</v>
      </c>
      <c r="G916">
        <v>1.5299999999999999E-2</v>
      </c>
    </row>
    <row r="917" spans="1:7">
      <c r="A917">
        <v>6</v>
      </c>
      <c r="B917">
        <v>8.2000000000000003E-2</v>
      </c>
      <c r="C917">
        <f t="shared" si="317"/>
        <v>6.3640139315551583E-2</v>
      </c>
      <c r="D917">
        <f t="shared" si="322"/>
        <v>1.1458665551789726E-3</v>
      </c>
      <c r="E917">
        <f t="shared" si="321"/>
        <v>6.8614763783172009E-2</v>
      </c>
      <c r="F917">
        <v>6.8614763783171953E-2</v>
      </c>
      <c r="G917">
        <v>1.67E-2</v>
      </c>
    </row>
    <row r="918" spans="1:7">
      <c r="A918">
        <v>7</v>
      </c>
      <c r="B918">
        <v>6.5000000000000002E-2</v>
      </c>
      <c r="C918">
        <f t="shared" si="317"/>
        <v>4.9726045431235488E-2</v>
      </c>
      <c r="D918">
        <f t="shared" si="322"/>
        <v>4.5016186096316776E-4</v>
      </c>
      <c r="E918">
        <f t="shared" si="321"/>
        <v>1.2898620657970422E-2</v>
      </c>
      <c r="F918">
        <v>1.2898620657970414E-2</v>
      </c>
      <c r="G918">
        <v>3.49E-2</v>
      </c>
    </row>
    <row r="919" spans="1:7">
      <c r="A919">
        <v>8</v>
      </c>
      <c r="B919">
        <v>0.16800000000000001</v>
      </c>
      <c r="C919">
        <f t="shared" ref="C919:C934" si="323">+(B919*C$13)+C$14</f>
        <v>0.13402908484797418</v>
      </c>
      <c r="D919">
        <f t="shared" si="322"/>
        <v>4.6653138318001027E-3</v>
      </c>
      <c r="E919">
        <f t="shared" si="321"/>
        <v>0.23210516576119913</v>
      </c>
      <c r="F919">
        <v>0.23210516576119891</v>
      </c>
      <c r="G919">
        <v>2.01E-2</v>
      </c>
    </row>
    <row r="920" spans="1:7">
      <c r="A920">
        <v>9</v>
      </c>
      <c r="B920">
        <v>7.5999999999999998E-2</v>
      </c>
      <c r="C920">
        <f t="shared" si="323"/>
        <v>5.8729282650498843E-2</v>
      </c>
      <c r="D920">
        <f t="shared" si="322"/>
        <v>9.0032372192633552E-4</v>
      </c>
      <c r="E920">
        <f t="shared" si="321"/>
        <v>3.3100136835527046E-2</v>
      </c>
      <c r="F920">
        <v>3.3100136835527018E-2</v>
      </c>
      <c r="G920">
        <v>2.7199999999999998E-2</v>
      </c>
    </row>
    <row r="921" spans="1:7">
      <c r="A921" t="s">
        <v>25</v>
      </c>
      <c r="B921">
        <v>5.3999999999999999E-2</v>
      </c>
      <c r="C921">
        <f t="shared" si="323"/>
        <v>4.0722808211972134E-2</v>
      </c>
    </row>
    <row r="922" spans="1:7">
      <c r="E922" s="2">
        <f t="shared" ref="E922:F922" si="324">+AVERAGE(E911:E920)</f>
        <v>7.0505023740898037E-2</v>
      </c>
      <c r="F922" s="2">
        <f t="shared" si="324"/>
        <v>7.9927136910029659E-2</v>
      </c>
    </row>
    <row r="923" spans="1:7">
      <c r="E923" s="2">
        <f t="shared" ref="E923:F923" si="325">+STDEV(E911:E920)</f>
        <v>8.9614740230057943E-2</v>
      </c>
      <c r="F923" s="2">
        <f t="shared" si="325"/>
        <v>9.0911672784103587E-2</v>
      </c>
    </row>
    <row r="924" spans="1:7">
      <c r="E924" s="2">
        <f>+E923/3.1</f>
        <v>2.8907980719373529E-2</v>
      </c>
      <c r="F924" s="2">
        <f>+F923/2.83</f>
        <v>3.2124266001450033E-2</v>
      </c>
    </row>
    <row r="925" spans="1:7">
      <c r="E925" s="2">
        <f t="shared" ref="E925:F925" si="326">+(E924/E922)*100</f>
        <v>41.001306269477645</v>
      </c>
      <c r="F925" s="2">
        <f t="shared" si="326"/>
        <v>40.191938862530328</v>
      </c>
    </row>
    <row r="926" spans="1:7">
      <c r="A926" s="2" t="s">
        <v>35</v>
      </c>
      <c r="G926" t="s">
        <v>19</v>
      </c>
    </row>
    <row r="927" spans="1:7">
      <c r="A927" t="s">
        <v>20</v>
      </c>
      <c r="B927" t="s">
        <v>5</v>
      </c>
      <c r="E927" t="s">
        <v>22</v>
      </c>
      <c r="F927" t="s">
        <v>22</v>
      </c>
      <c r="G927" s="5" t="s">
        <v>23</v>
      </c>
    </row>
    <row r="928" spans="1:7">
      <c r="A928">
        <v>1</v>
      </c>
      <c r="B928">
        <v>9.0999999999999998E-2</v>
      </c>
      <c r="C928">
        <f t="shared" si="323"/>
        <v>7.1006424313130687E-2</v>
      </c>
      <c r="D928">
        <f>(C928-C$937)*0.05</f>
        <v>2.6191235546947941E-3</v>
      </c>
      <c r="E928">
        <f t="shared" ref="E928:E936" si="327">+D928/G928</f>
        <v>0.17696780774964824</v>
      </c>
      <c r="F928">
        <v>0.1769678077496481</v>
      </c>
      <c r="G928">
        <v>1.4800000000000001E-2</v>
      </c>
    </row>
    <row r="929" spans="1:7">
      <c r="A929">
        <v>2</v>
      </c>
      <c r="B929">
        <v>5.0999999999999997E-2</v>
      </c>
      <c r="C929">
        <f t="shared" si="323"/>
        <v>3.8267379879445763E-2</v>
      </c>
      <c r="D929">
        <f t="shared" ref="D929:D936" si="328">(C929-C$937)*0.05</f>
        <v>9.8217133301054774E-4</v>
      </c>
      <c r="E929">
        <f t="shared" si="327"/>
        <v>6.8683310000737602E-2</v>
      </c>
      <c r="F929">
        <v>6.8683310000737546E-2</v>
      </c>
      <c r="G929">
        <v>1.43E-2</v>
      </c>
    </row>
    <row r="930" spans="1:7">
      <c r="A930">
        <v>3</v>
      </c>
      <c r="B930">
        <v>0.17100000000000001</v>
      </c>
      <c r="C930">
        <f t="shared" si="323"/>
        <v>0.13648451318050056</v>
      </c>
      <c r="D930">
        <f t="shared" si="328"/>
        <v>5.8930279980632877E-3</v>
      </c>
      <c r="E930">
        <f t="shared" si="327"/>
        <v>0.23385031738346379</v>
      </c>
      <c r="F930">
        <v>0.23385031738346362</v>
      </c>
      <c r="G930">
        <v>2.52E-2</v>
      </c>
    </row>
    <row r="931" spans="1:7">
      <c r="A931">
        <v>4</v>
      </c>
      <c r="B931">
        <v>0.04</v>
      </c>
      <c r="C931">
        <f t="shared" si="323"/>
        <v>2.9264142660182409E-2</v>
      </c>
      <c r="D931">
        <f t="shared" si="328"/>
        <v>5.3200947204737998E-4</v>
      </c>
      <c r="E931">
        <f t="shared" si="327"/>
        <v>2.9071555849583604E-2</v>
      </c>
      <c r="F931">
        <v>2.9071555849583593E-2</v>
      </c>
      <c r="G931">
        <v>1.83E-2</v>
      </c>
    </row>
    <row r="932" spans="1:7">
      <c r="A932">
        <v>5</v>
      </c>
      <c r="B932">
        <v>4.1000000000000002E-2</v>
      </c>
      <c r="C932">
        <f t="shared" si="323"/>
        <v>3.0082618771024534E-2</v>
      </c>
      <c r="D932">
        <f t="shared" si="328"/>
        <v>5.7293327758948631E-4</v>
      </c>
      <c r="E932">
        <f t="shared" si="327"/>
        <v>3.7446619450293227E-2</v>
      </c>
      <c r="F932">
        <v>3.7446619450293192E-2</v>
      </c>
      <c r="G932">
        <v>1.5299999999999999E-2</v>
      </c>
    </row>
    <row r="933" spans="1:7">
      <c r="A933">
        <v>6</v>
      </c>
      <c r="B933">
        <v>0.09</v>
      </c>
      <c r="C933">
        <f t="shared" si="323"/>
        <v>7.0187948202288561E-2</v>
      </c>
      <c r="D933">
        <f t="shared" si="328"/>
        <v>2.5781997491526876E-3</v>
      </c>
      <c r="E933">
        <f t="shared" si="327"/>
        <v>0.15438321851213699</v>
      </c>
      <c r="F933">
        <v>0.15438321851213688</v>
      </c>
      <c r="G933">
        <v>1.67E-2</v>
      </c>
    </row>
    <row r="934" spans="1:7">
      <c r="A934">
        <v>7</v>
      </c>
      <c r="B934">
        <v>0.11799999999999999</v>
      </c>
      <c r="C934">
        <f t="shared" si="323"/>
        <v>9.3105279305868011E-2</v>
      </c>
      <c r="D934">
        <f t="shared" si="328"/>
        <v>3.7240663043316604E-3</v>
      </c>
      <c r="E934">
        <f t="shared" si="327"/>
        <v>0.10670677089775531</v>
      </c>
      <c r="F934">
        <v>0.10670677089775521</v>
      </c>
      <c r="G934">
        <v>3.49E-2</v>
      </c>
    </row>
    <row r="935" spans="1:7">
      <c r="A935">
        <v>8</v>
      </c>
      <c r="B935">
        <v>3.5999999999999997E-2</v>
      </c>
      <c r="C935">
        <f t="shared" ref="C935:C950" si="329">+(B935*C$13)+C$14</f>
        <v>2.5990238216813916E-2</v>
      </c>
      <c r="D935">
        <f t="shared" si="328"/>
        <v>3.6831424987895537E-4</v>
      </c>
      <c r="E935">
        <f t="shared" si="327"/>
        <v>1.8324092033778876E-2</v>
      </c>
      <c r="F935">
        <v>1.8324092033778855E-2</v>
      </c>
      <c r="G935">
        <v>2.01E-2</v>
      </c>
    </row>
    <row r="936" spans="1:7">
      <c r="A936">
        <v>9</v>
      </c>
      <c r="B936">
        <v>5.3999999999999999E-2</v>
      </c>
      <c r="C936">
        <f t="shared" si="329"/>
        <v>4.0722808211972134E-2</v>
      </c>
      <c r="D936">
        <f t="shared" si="328"/>
        <v>1.1049427496368663E-3</v>
      </c>
      <c r="E936">
        <f t="shared" si="327"/>
        <v>4.0622895207237733E-2</v>
      </c>
      <c r="F936">
        <v>4.0622895207237698E-2</v>
      </c>
      <c r="G936">
        <v>2.7199999999999998E-2</v>
      </c>
    </row>
    <row r="937" spans="1:7">
      <c r="A937" t="s">
        <v>25</v>
      </c>
      <c r="B937">
        <v>2.7E-2</v>
      </c>
      <c r="C937">
        <f t="shared" si="329"/>
        <v>1.862395321923481E-2</v>
      </c>
    </row>
    <row r="938" spans="1:7">
      <c r="E938" s="2">
        <f t="shared" ref="E938:F938" si="330">+AVERAGE(E927:E936)</f>
        <v>9.6228509676070592E-2</v>
      </c>
      <c r="F938" s="2">
        <f t="shared" si="330"/>
        <v>9.6228509676070495E-2</v>
      </c>
    </row>
    <row r="939" spans="1:7">
      <c r="E939" s="2">
        <f t="shared" ref="E939:F939" si="331">+STDEV(E927:E936)</f>
        <v>7.6514335313444329E-2</v>
      </c>
      <c r="F939" s="2">
        <f t="shared" si="331"/>
        <v>7.6514335313444315E-2</v>
      </c>
    </row>
    <row r="940" spans="1:7">
      <c r="E940" s="2">
        <f>+E939/3.1</f>
        <v>2.4682043649498171E-2</v>
      </c>
      <c r="F940" s="2">
        <f>+F939/3</f>
        <v>2.5504778437814773E-2</v>
      </c>
    </row>
    <row r="941" spans="1:7">
      <c r="E941" s="2">
        <f t="shared" ref="E941:F941" si="332">+(E940/E938)*100</f>
        <v>25.649408613501496</v>
      </c>
      <c r="F941" s="2">
        <f t="shared" si="332"/>
        <v>26.504388900618238</v>
      </c>
    </row>
    <row r="942" spans="1:7">
      <c r="A942" s="1" t="s">
        <v>45</v>
      </c>
    </row>
    <row r="943" spans="1:7">
      <c r="A943" s="4" t="s">
        <v>16</v>
      </c>
      <c r="G943" t="s">
        <v>19</v>
      </c>
    </row>
    <row r="944" spans="1:7">
      <c r="A944" t="s">
        <v>20</v>
      </c>
      <c r="B944" t="s">
        <v>5</v>
      </c>
      <c r="E944" t="s">
        <v>22</v>
      </c>
      <c r="F944" t="s">
        <v>22</v>
      </c>
      <c r="G944" s="5" t="s">
        <v>23</v>
      </c>
    </row>
    <row r="945" spans="1:7">
      <c r="A945">
        <v>1</v>
      </c>
      <c r="B945">
        <v>0.7</v>
      </c>
      <c r="C945">
        <f t="shared" si="329"/>
        <v>0.56945837581598369</v>
      </c>
      <c r="D945">
        <f>(C945-C$955)*0.05</f>
        <v>5.0745518872211655E-3</v>
      </c>
      <c r="E945">
        <f t="shared" ref="E945:E954" si="333">+D945/G945</f>
        <v>0.17805445218319879</v>
      </c>
      <c r="F945">
        <v>0.17805445218319851</v>
      </c>
      <c r="G945">
        <v>2.8500000000000001E-2</v>
      </c>
    </row>
    <row r="946" spans="1:7">
      <c r="A946">
        <v>2</v>
      </c>
      <c r="B946">
        <v>0.89200000000000002</v>
      </c>
      <c r="C946">
        <f t="shared" si="329"/>
        <v>0.72660578909767137</v>
      </c>
      <c r="D946">
        <f t="shared" ref="D946:D954" si="334">(C946-C$955)*0.05</f>
        <v>1.293192255130555E-2</v>
      </c>
      <c r="E946">
        <f t="shared" si="333"/>
        <v>0.55741045479765305</v>
      </c>
      <c r="F946">
        <v>0.5574104547976525</v>
      </c>
      <c r="G946">
        <v>2.3199999999999998E-2</v>
      </c>
    </row>
    <row r="947" spans="1:7">
      <c r="A947">
        <v>3</v>
      </c>
      <c r="B947">
        <v>0.876</v>
      </c>
      <c r="C947">
        <f t="shared" si="329"/>
        <v>0.71351017132419736</v>
      </c>
      <c r="D947">
        <f t="shared" si="334"/>
        <v>1.2277141662631851E-2</v>
      </c>
      <c r="E947">
        <f t="shared" si="333"/>
        <v>0.44482397328376272</v>
      </c>
      <c r="F947">
        <v>0.44482397328376239</v>
      </c>
      <c r="G947">
        <v>2.76E-2</v>
      </c>
    </row>
    <row r="948" spans="1:7">
      <c r="A948">
        <v>4</v>
      </c>
      <c r="B948">
        <v>0.81200000000000006</v>
      </c>
      <c r="C948">
        <f t="shared" si="329"/>
        <v>0.66112770023030154</v>
      </c>
      <c r="D948">
        <f t="shared" si="334"/>
        <v>9.6580181079370594E-3</v>
      </c>
      <c r="E948">
        <f t="shared" si="333"/>
        <v>0.4902547262912213</v>
      </c>
      <c r="F948">
        <v>0.49025472629122085</v>
      </c>
      <c r="G948">
        <v>1.9699999999999999E-2</v>
      </c>
    </row>
    <row r="949" spans="1:7">
      <c r="A949">
        <v>5</v>
      </c>
      <c r="B949">
        <v>0.68</v>
      </c>
      <c r="C949">
        <f t="shared" si="329"/>
        <v>0.55308885359914128</v>
      </c>
      <c r="D949">
        <f t="shared" si="334"/>
        <v>4.256075776379045E-3</v>
      </c>
      <c r="E949">
        <f t="shared" si="333"/>
        <v>0.20170975243502581</v>
      </c>
      <c r="F949">
        <v>0.2017097524350257</v>
      </c>
      <c r="G949">
        <v>2.1100000000000001E-2</v>
      </c>
    </row>
    <row r="950" spans="1:7">
      <c r="A950">
        <v>6</v>
      </c>
      <c r="B950">
        <v>0.67100000000000004</v>
      </c>
      <c r="C950">
        <f t="shared" si="329"/>
        <v>0.5457225686015621</v>
      </c>
      <c r="D950">
        <f t="shared" si="334"/>
        <v>3.8877615265000861E-3</v>
      </c>
      <c r="E950">
        <f t="shared" si="333"/>
        <v>0.17512439308558947</v>
      </c>
      <c r="F950">
        <v>0.17512439308558933</v>
      </c>
      <c r="G950">
        <v>2.2200000000000001E-2</v>
      </c>
    </row>
    <row r="951" spans="1:7">
      <c r="A951">
        <v>7</v>
      </c>
      <c r="B951">
        <v>0.87</v>
      </c>
      <c r="C951">
        <f t="shared" ref="C951:C966" si="335">+(B951*C$13)+C$14</f>
        <v>0.70859931465914461</v>
      </c>
      <c r="D951">
        <f t="shared" si="334"/>
        <v>1.2031598829379212E-2</v>
      </c>
      <c r="E951">
        <f t="shared" si="333"/>
        <v>0.56486379480653581</v>
      </c>
      <c r="F951">
        <v>0.56486379480653537</v>
      </c>
      <c r="G951">
        <v>2.1299999999999999E-2</v>
      </c>
    </row>
    <row r="952" spans="1:7">
      <c r="A952">
        <v>8</v>
      </c>
      <c r="B952">
        <v>0.92800000000000005</v>
      </c>
      <c r="C952">
        <f t="shared" si="335"/>
        <v>0.75607092908798779</v>
      </c>
      <c r="D952">
        <f t="shared" si="334"/>
        <v>1.4405179550821372E-2</v>
      </c>
      <c r="E952">
        <f t="shared" si="333"/>
        <v>0.50901694525870578</v>
      </c>
      <c r="F952">
        <v>0.50901694525870522</v>
      </c>
      <c r="G952">
        <v>2.8299999999999999E-2</v>
      </c>
    </row>
    <row r="953" spans="1:7">
      <c r="A953">
        <v>9</v>
      </c>
      <c r="B953">
        <v>0.61599999999999999</v>
      </c>
      <c r="C953">
        <f t="shared" si="335"/>
        <v>0.50070638250524535</v>
      </c>
      <c r="D953">
        <f t="shared" si="334"/>
        <v>1.6369522216842488E-3</v>
      </c>
      <c r="E953">
        <f t="shared" si="333"/>
        <v>0.10426447271874197</v>
      </c>
      <c r="F953">
        <v>0.10426447271874179</v>
      </c>
      <c r="G953">
        <v>1.5699999999999999E-2</v>
      </c>
    </row>
    <row r="954" spans="1:7">
      <c r="A954">
        <v>10</v>
      </c>
      <c r="B954">
        <v>0.57899999999999996</v>
      </c>
      <c r="C954">
        <f t="shared" si="335"/>
        <v>0.47042276640408676</v>
      </c>
      <c r="D954">
        <f t="shared" si="334"/>
        <v>1.2277141662631885E-4</v>
      </c>
      <c r="E954">
        <f t="shared" si="333"/>
        <v>5.1584628834587748E-3</v>
      </c>
      <c r="F954">
        <v>5.1584628834587748E-3</v>
      </c>
      <c r="G954">
        <v>2.3800000000000002E-2</v>
      </c>
    </row>
    <row r="955" spans="1:7">
      <c r="A955" t="s">
        <v>31</v>
      </c>
      <c r="B955">
        <v>0.57599999999999996</v>
      </c>
      <c r="C955">
        <f t="shared" si="335"/>
        <v>0.46796733807156038</v>
      </c>
      <c r="D955">
        <f>(C955-C$66)*0.05</f>
        <v>1.3832246273231881E-2</v>
      </c>
    </row>
    <row r="956" spans="1:7">
      <c r="E956" s="2">
        <f t="shared" ref="E956:F956" si="336">+AVERAGE(E945:E954)</f>
        <v>0.32306814277438939</v>
      </c>
      <c r="F956" s="2">
        <f t="shared" si="336"/>
        <v>0.32306814277438906</v>
      </c>
    </row>
    <row r="957" spans="1:7">
      <c r="E957" s="2">
        <f t="shared" ref="E957:F957" si="337">+STDEV(E945:E954)</f>
        <v>0.21011109302178013</v>
      </c>
      <c r="F957" s="2">
        <f t="shared" si="337"/>
        <v>0.21011109302178002</v>
      </c>
    </row>
    <row r="958" spans="1:7">
      <c r="E958" s="2">
        <f>+E957/3.1</f>
        <v>6.7777771942509724E-2</v>
      </c>
      <c r="F958" s="2">
        <f>+F957/3.16</f>
        <v>6.6490852222082286E-2</v>
      </c>
    </row>
    <row r="959" spans="1:7">
      <c r="E959" s="2">
        <f t="shared" ref="E959:F959" si="338">+(E958/E956)*100</f>
        <v>20.979404332615207</v>
      </c>
      <c r="F959" s="2">
        <f t="shared" si="338"/>
        <v>20.581061212375683</v>
      </c>
    </row>
    <row r="960" spans="1:7">
      <c r="A960" s="2" t="s">
        <v>32</v>
      </c>
      <c r="G960" t="s">
        <v>19</v>
      </c>
    </row>
    <row r="961" spans="1:7">
      <c r="A961" t="s">
        <v>20</v>
      </c>
      <c r="B961" t="s">
        <v>5</v>
      </c>
      <c r="E961" t="s">
        <v>22</v>
      </c>
      <c r="F961" t="s">
        <v>22</v>
      </c>
      <c r="G961" s="5" t="s">
        <v>23</v>
      </c>
    </row>
    <row r="962" spans="1:7">
      <c r="A962">
        <v>1</v>
      </c>
      <c r="B962">
        <v>0.77400000000000002</v>
      </c>
      <c r="C962">
        <f t="shared" si="335"/>
        <v>0.63002560801830076</v>
      </c>
      <c r="D962">
        <f>(C962-C$972)*0.05</f>
        <v>6.3431898590264549E-3</v>
      </c>
      <c r="E962">
        <f t="shared" ref="E962:E971" si="339">+D962/G962</f>
        <v>0.22256806522899841</v>
      </c>
      <c r="F962">
        <v>0.22256806522899822</v>
      </c>
      <c r="G962">
        <v>2.8500000000000001E-2</v>
      </c>
    </row>
    <row r="963" spans="1:7">
      <c r="A963">
        <v>2</v>
      </c>
      <c r="B963">
        <v>0.80200000000000005</v>
      </c>
      <c r="C963">
        <f t="shared" si="335"/>
        <v>0.65294293912188028</v>
      </c>
      <c r="D963">
        <f t="shared" ref="D963:D971" si="340">(C963-C$972)*0.05</f>
        <v>7.4890564142054313E-3</v>
      </c>
      <c r="E963">
        <f t="shared" si="339"/>
        <v>0.32280415578471688</v>
      </c>
      <c r="F963">
        <v>0.32280415578471638</v>
      </c>
      <c r="G963">
        <v>2.3199999999999998E-2</v>
      </c>
    </row>
    <row r="964" spans="1:7">
      <c r="A964">
        <v>3</v>
      </c>
      <c r="B964">
        <v>0.97599999999999998</v>
      </c>
      <c r="C964">
        <f t="shared" si="335"/>
        <v>0.7953577824084096</v>
      </c>
      <c r="D964">
        <f t="shared" si="340"/>
        <v>1.4609798578531896E-2</v>
      </c>
      <c r="E964">
        <f t="shared" si="339"/>
        <v>0.52934052820767741</v>
      </c>
      <c r="F964">
        <v>0.52934052820767707</v>
      </c>
      <c r="G964">
        <v>2.76E-2</v>
      </c>
    </row>
    <row r="965" spans="1:7">
      <c r="A965">
        <v>4</v>
      </c>
      <c r="B965">
        <v>0.79600000000000004</v>
      </c>
      <c r="C965">
        <f t="shared" si="335"/>
        <v>0.64803208245682753</v>
      </c>
      <c r="D965">
        <f t="shared" si="340"/>
        <v>7.2435135809527929E-3</v>
      </c>
      <c r="E965">
        <f t="shared" si="339"/>
        <v>0.3676910447184159</v>
      </c>
      <c r="F965">
        <v>0.36769104471841535</v>
      </c>
      <c r="G965">
        <v>1.9699999999999999E-2</v>
      </c>
    </row>
    <row r="966" spans="1:7">
      <c r="A966">
        <v>5</v>
      </c>
      <c r="B966">
        <v>0.92400000000000004</v>
      </c>
      <c r="C966">
        <f t="shared" si="335"/>
        <v>0.75279702464461928</v>
      </c>
      <c r="D966">
        <f t="shared" si="340"/>
        <v>1.2481760690342382E-2</v>
      </c>
      <c r="E966">
        <f t="shared" si="339"/>
        <v>0.59155263935271951</v>
      </c>
      <c r="F966">
        <v>0.59155263935271896</v>
      </c>
      <c r="G966">
        <v>2.1100000000000001E-2</v>
      </c>
    </row>
    <row r="967" spans="1:7">
      <c r="A967">
        <v>6</v>
      </c>
      <c r="B967">
        <v>0.75600000000000001</v>
      </c>
      <c r="C967">
        <f t="shared" ref="C967:C982" si="341">+(B967*C$13)+C$14</f>
        <v>0.61529303802314261</v>
      </c>
      <c r="D967">
        <f t="shared" si="340"/>
        <v>5.6065613592685476E-3</v>
      </c>
      <c r="E967">
        <f t="shared" si="339"/>
        <v>0.25254780897606072</v>
      </c>
      <c r="F967">
        <v>0.25254780897606016</v>
      </c>
      <c r="G967">
        <v>2.2200000000000001E-2</v>
      </c>
    </row>
    <row r="968" spans="1:7">
      <c r="A968">
        <v>7</v>
      </c>
      <c r="B968">
        <v>0.94199999999999995</v>
      </c>
      <c r="C968">
        <f t="shared" si="341"/>
        <v>0.76752959463977743</v>
      </c>
      <c r="D968">
        <f t="shared" si="340"/>
        <v>1.3218389190100288E-2</v>
      </c>
      <c r="E968">
        <f t="shared" si="339"/>
        <v>0.62058165211738447</v>
      </c>
      <c r="F968">
        <v>0.6205816521173837</v>
      </c>
      <c r="G968">
        <v>2.1299999999999999E-2</v>
      </c>
    </row>
    <row r="969" spans="1:7">
      <c r="A969">
        <v>8</v>
      </c>
      <c r="G969">
        <v>2.8299999999999999E-2</v>
      </c>
    </row>
    <row r="970" spans="1:7">
      <c r="A970">
        <v>9</v>
      </c>
      <c r="B970">
        <v>0.68500000000000005</v>
      </c>
      <c r="C970">
        <f t="shared" si="341"/>
        <v>0.55718123415335186</v>
      </c>
      <c r="D970">
        <f t="shared" si="340"/>
        <v>2.7009711657790094E-3</v>
      </c>
      <c r="E970">
        <f t="shared" si="339"/>
        <v>0.17203637998592416</v>
      </c>
      <c r="F970">
        <v>0.17203637998592383</v>
      </c>
      <c r="G970">
        <v>1.5699999999999999E-2</v>
      </c>
    </row>
    <row r="971" spans="1:7">
      <c r="A971">
        <v>10</v>
      </c>
      <c r="B971">
        <v>0.66500000000000004</v>
      </c>
      <c r="C971">
        <f t="shared" si="341"/>
        <v>0.54081171193650934</v>
      </c>
      <c r="D971">
        <f t="shared" si="340"/>
        <v>1.8824950549368837E-3</v>
      </c>
      <c r="E971">
        <f t="shared" si="339"/>
        <v>7.9096430879700988E-2</v>
      </c>
      <c r="F971">
        <v>7.9096430879700752E-2</v>
      </c>
      <c r="G971">
        <v>2.3800000000000002E-2</v>
      </c>
    </row>
    <row r="972" spans="1:7">
      <c r="A972" t="s">
        <v>25</v>
      </c>
      <c r="B972">
        <v>0.61899999999999999</v>
      </c>
      <c r="C972">
        <f t="shared" si="341"/>
        <v>0.50316181083777167</v>
      </c>
    </row>
    <row r="973" spans="1:7">
      <c r="E973" s="2">
        <f t="shared" ref="E973:F973" si="342">+AVERAGE(E962:E971)</f>
        <v>0.35091318947239986</v>
      </c>
      <c r="F973" s="2">
        <f t="shared" si="342"/>
        <v>0.35091318947239941</v>
      </c>
    </row>
    <row r="974" spans="1:7">
      <c r="E974" s="2">
        <f t="shared" ref="E974:F974" si="343">+STDEV(E962:E971)</f>
        <v>0.19221271947208113</v>
      </c>
      <c r="F974" s="2">
        <f t="shared" si="343"/>
        <v>0.19221271947208099</v>
      </c>
    </row>
    <row r="975" spans="1:7">
      <c r="E975" s="2">
        <f>+E974/3.1</f>
        <v>6.2004103055510039E-2</v>
      </c>
      <c r="F975" s="2">
        <f>+F974/3</f>
        <v>6.4070906490693663E-2</v>
      </c>
    </row>
    <row r="976" spans="1:7">
      <c r="E976" s="2">
        <f t="shared" ref="E976:F976" si="344">+(E975/E973)*100</f>
        <v>17.669356671584101</v>
      </c>
      <c r="F976" s="2">
        <f t="shared" si="344"/>
        <v>18.258335227303583</v>
      </c>
    </row>
    <row r="977" spans="1:7">
      <c r="A977" s="2" t="s">
        <v>33</v>
      </c>
      <c r="G977" t="s">
        <v>19</v>
      </c>
    </row>
    <row r="978" spans="1:7">
      <c r="A978" t="s">
        <v>20</v>
      </c>
      <c r="B978" t="s">
        <v>5</v>
      </c>
      <c r="E978" t="s">
        <v>22</v>
      </c>
      <c r="F978" t="s">
        <v>22</v>
      </c>
      <c r="G978" s="5" t="s">
        <v>23</v>
      </c>
    </row>
    <row r="979" spans="1:7">
      <c r="A979">
        <v>1</v>
      </c>
      <c r="B979">
        <v>0.84</v>
      </c>
      <c r="C979">
        <f t="shared" si="341"/>
        <v>0.68404503133388084</v>
      </c>
      <c r="D979">
        <f>(C979-C$989)*0.05</f>
        <v>7.9392182751685924E-3</v>
      </c>
      <c r="E979">
        <f t="shared" ref="E979:E988" si="345">+D979/G979</f>
        <v>0.27856906228661726</v>
      </c>
      <c r="F979">
        <v>0.27856906228661704</v>
      </c>
      <c r="G979">
        <v>2.8500000000000001E-2</v>
      </c>
    </row>
    <row r="980" spans="1:7">
      <c r="A980">
        <v>2</v>
      </c>
      <c r="B980">
        <v>0.96799999999999997</v>
      </c>
      <c r="C980">
        <f t="shared" si="341"/>
        <v>0.7888099735216727</v>
      </c>
      <c r="D980">
        <f t="shared" ref="D980:D988" si="346">(C980-C$989)*0.05</f>
        <v>1.3177465384558185E-2</v>
      </c>
      <c r="E980">
        <f t="shared" si="345"/>
        <v>0.56799419761026659</v>
      </c>
      <c r="F980">
        <v>0.56799419761026615</v>
      </c>
      <c r="G980">
        <v>2.3199999999999998E-2</v>
      </c>
    </row>
    <row r="981" spans="1:7">
      <c r="A981">
        <v>3</v>
      </c>
      <c r="B981">
        <v>1.075</v>
      </c>
      <c r="C981">
        <f t="shared" si="341"/>
        <v>0.87638691738177976</v>
      </c>
      <c r="D981">
        <f t="shared" si="346"/>
        <v>1.755631257756354E-2</v>
      </c>
      <c r="E981">
        <f t="shared" si="345"/>
        <v>0.63609828179578043</v>
      </c>
      <c r="F981">
        <v>0.63609828179577999</v>
      </c>
      <c r="G981">
        <v>2.76E-2</v>
      </c>
    </row>
    <row r="982" spans="1:7">
      <c r="A982">
        <v>4</v>
      </c>
      <c r="B982">
        <v>0.77400000000000002</v>
      </c>
      <c r="C982">
        <f t="shared" si="341"/>
        <v>0.63002560801830076</v>
      </c>
      <c r="D982">
        <f t="shared" si="346"/>
        <v>5.2382471093895882E-3</v>
      </c>
      <c r="E982">
        <f t="shared" si="345"/>
        <v>0.26590086849693345</v>
      </c>
      <c r="F982">
        <v>0.26590086849693345</v>
      </c>
      <c r="G982">
        <v>1.9699999999999999E-2</v>
      </c>
    </row>
    <row r="983" spans="1:7">
      <c r="A983">
        <v>5</v>
      </c>
      <c r="B983">
        <v>0.76400000000000001</v>
      </c>
      <c r="C983">
        <f t="shared" ref="C983:C998" si="347">+(B983*C$13)+C$14</f>
        <v>0.62184084690987962</v>
      </c>
      <c r="D983">
        <f t="shared" si="346"/>
        <v>4.8290090539685306E-3</v>
      </c>
      <c r="E983">
        <f t="shared" si="345"/>
        <v>0.22886298833974078</v>
      </c>
      <c r="F983">
        <v>0.22886298833974053</v>
      </c>
      <c r="G983">
        <v>2.1100000000000001E-2</v>
      </c>
    </row>
    <row r="984" spans="1:7">
      <c r="A984">
        <v>6</v>
      </c>
      <c r="B984">
        <v>0.79600000000000004</v>
      </c>
      <c r="C984">
        <f t="shared" si="347"/>
        <v>0.64803208245682753</v>
      </c>
      <c r="D984">
        <f t="shared" si="346"/>
        <v>6.1385708313159261E-3</v>
      </c>
      <c r="E984">
        <f t="shared" si="345"/>
        <v>0.2765121996088255</v>
      </c>
      <c r="F984">
        <v>0.27651219960882528</v>
      </c>
      <c r="G984">
        <v>2.2200000000000001E-2</v>
      </c>
    </row>
    <row r="985" spans="1:7">
      <c r="A985">
        <v>7</v>
      </c>
      <c r="B985">
        <v>0.69</v>
      </c>
      <c r="C985">
        <f t="shared" si="347"/>
        <v>0.56127361470756243</v>
      </c>
      <c r="D985">
        <f t="shared" si="346"/>
        <v>1.800647443852671E-3</v>
      </c>
      <c r="E985">
        <f t="shared" si="345"/>
        <v>8.4537438678529156E-2</v>
      </c>
      <c r="F985">
        <v>8.4537438678529156E-2</v>
      </c>
      <c r="G985">
        <v>2.1299999999999999E-2</v>
      </c>
    </row>
    <row r="986" spans="1:7">
      <c r="A986">
        <v>8</v>
      </c>
      <c r="B986">
        <v>0.66400000000000003</v>
      </c>
      <c r="C986">
        <f t="shared" si="347"/>
        <v>0.53999323582566727</v>
      </c>
      <c r="D986">
        <f t="shared" si="346"/>
        <v>7.3662849975791313E-4</v>
      </c>
      <c r="E986">
        <f t="shared" si="345"/>
        <v>2.6029275609820254E-2</v>
      </c>
      <c r="F986">
        <v>2.6029275609820254E-2</v>
      </c>
      <c r="G986">
        <v>2.8299999999999999E-2</v>
      </c>
    </row>
    <row r="987" spans="1:7">
      <c r="A987">
        <v>9</v>
      </c>
      <c r="B987">
        <v>0.78200000000000003</v>
      </c>
      <c r="C987">
        <f t="shared" si="347"/>
        <v>0.63657341690503777</v>
      </c>
      <c r="D987">
        <f t="shared" si="346"/>
        <v>5.565637553726438E-3</v>
      </c>
      <c r="E987">
        <f t="shared" si="345"/>
        <v>0.35449920724372219</v>
      </c>
      <c r="F987">
        <v>0.35449920724372219</v>
      </c>
      <c r="G987">
        <v>1.5699999999999999E-2</v>
      </c>
    </row>
    <row r="988" spans="1:7">
      <c r="A988">
        <v>10</v>
      </c>
      <c r="B988">
        <v>0.68200000000000005</v>
      </c>
      <c r="C988">
        <f t="shared" si="347"/>
        <v>0.55472580582082553</v>
      </c>
      <c r="D988">
        <f t="shared" si="346"/>
        <v>1.4732569995158263E-3</v>
      </c>
      <c r="E988">
        <f t="shared" si="345"/>
        <v>6.1901554601505301E-2</v>
      </c>
      <c r="F988">
        <v>6.1901554601505301E-2</v>
      </c>
      <c r="G988">
        <v>2.3800000000000002E-2</v>
      </c>
    </row>
    <row r="989" spans="1:7">
      <c r="A989" t="s">
        <v>25</v>
      </c>
      <c r="B989">
        <v>0.64600000000000002</v>
      </c>
      <c r="C989">
        <f t="shared" si="347"/>
        <v>0.52526066583050901</v>
      </c>
    </row>
    <row r="990" spans="1:7">
      <c r="E990" s="2">
        <f t="shared" ref="E990:F990" si="348">+AVERAGE(E979:E988)</f>
        <v>0.27809050742717412</v>
      </c>
      <c r="F990" s="2">
        <f t="shared" si="348"/>
        <v>0.27809050742717395</v>
      </c>
    </row>
    <row r="991" spans="1:7">
      <c r="E991" s="2">
        <f t="shared" ref="E991:F991" si="349">+STDEV(E979:E988)</f>
        <v>0.20230943841112622</v>
      </c>
      <c r="F991" s="2">
        <f t="shared" si="349"/>
        <v>0.202309438411126</v>
      </c>
    </row>
    <row r="992" spans="1:7">
      <c r="E992" s="2">
        <f>+E991/3.1</f>
        <v>6.5261109164879427E-2</v>
      </c>
      <c r="F992" s="2">
        <f>+F991/3.16</f>
        <v>6.4021974180736074E-2</v>
      </c>
    </row>
    <row r="993" spans="1:7">
      <c r="E993" s="2">
        <f t="shared" ref="E993:F993" si="350">+(E992/E990)*100</f>
        <v>23.467578871590895</v>
      </c>
      <c r="F993" s="2">
        <f t="shared" si="350"/>
        <v>23.021991930991057</v>
      </c>
    </row>
    <row r="994" spans="1:7">
      <c r="A994" s="2" t="s">
        <v>34</v>
      </c>
      <c r="G994" t="s">
        <v>19</v>
      </c>
    </row>
    <row r="995" spans="1:7">
      <c r="A995" t="s">
        <v>20</v>
      </c>
      <c r="B995" t="s">
        <v>5</v>
      </c>
      <c r="E995" t="s">
        <v>22</v>
      </c>
      <c r="F995" t="s">
        <v>22</v>
      </c>
      <c r="G995" s="5" t="s">
        <v>23</v>
      </c>
    </row>
    <row r="996" spans="1:7">
      <c r="A996">
        <v>1</v>
      </c>
      <c r="B996">
        <v>0.96799999999999997</v>
      </c>
      <c r="C996">
        <f t="shared" si="347"/>
        <v>0.7888099735216727</v>
      </c>
      <c r="D996">
        <f>(C996-C$1006)*0.05</f>
        <v>1.3423008217810823E-2</v>
      </c>
      <c r="E996">
        <f t="shared" ref="E996:E1005" si="351">+D996/G996</f>
        <v>0.47098274448459027</v>
      </c>
      <c r="F996">
        <v>0.47098274448458965</v>
      </c>
      <c r="G996">
        <v>2.8500000000000001E-2</v>
      </c>
    </row>
    <row r="997" spans="1:7">
      <c r="A997">
        <v>2</v>
      </c>
      <c r="B997">
        <v>0.67500000000000004</v>
      </c>
      <c r="C997">
        <f t="shared" si="347"/>
        <v>0.5489964730449306</v>
      </c>
      <c r="D997">
        <f t="shared" ref="D997:D1005" si="352">(C997-C$1006)*0.05</f>
        <v>1.4323331939737173E-3</v>
      </c>
      <c r="E997">
        <f t="shared" si="351"/>
        <v>6.1738499740246443E-2</v>
      </c>
      <c r="F997">
        <v>6.17384997402462E-2</v>
      </c>
      <c r="G997">
        <v>2.3199999999999998E-2</v>
      </c>
    </row>
    <row r="998" spans="1:7">
      <c r="A998">
        <v>3</v>
      </c>
      <c r="B998">
        <v>1.095</v>
      </c>
      <c r="C998">
        <f t="shared" si="347"/>
        <v>0.89275643959862228</v>
      </c>
      <c r="D998">
        <f t="shared" si="352"/>
        <v>1.86203315216583E-2</v>
      </c>
      <c r="E998">
        <f t="shared" si="351"/>
        <v>0.67464969281370657</v>
      </c>
      <c r="F998">
        <v>0.67464969281370601</v>
      </c>
      <c r="G998">
        <v>2.76E-2</v>
      </c>
    </row>
    <row r="999" spans="1:7">
      <c r="A999">
        <v>4</v>
      </c>
      <c r="B999">
        <v>0.85599999999999998</v>
      </c>
      <c r="C999">
        <f t="shared" ref="C999:C1014" si="353">+(B999*C$13)+C$14</f>
        <v>0.69714064910735485</v>
      </c>
      <c r="D999">
        <f t="shared" si="352"/>
        <v>8.8395419970949303E-3</v>
      </c>
      <c r="E999">
        <f t="shared" si="351"/>
        <v>0.4487077155885752</v>
      </c>
      <c r="F999">
        <v>0.44870771558857453</v>
      </c>
      <c r="G999">
        <v>1.9699999999999999E-2</v>
      </c>
    </row>
    <row r="1000" spans="1:7">
      <c r="A1000">
        <v>5</v>
      </c>
      <c r="B1000">
        <v>0.67200000000000004</v>
      </c>
      <c r="C1000">
        <f t="shared" si="353"/>
        <v>0.54654104471240428</v>
      </c>
      <c r="D1000">
        <f t="shared" si="352"/>
        <v>1.3095617773474012E-3</v>
      </c>
      <c r="E1000">
        <f t="shared" si="351"/>
        <v>6.2064539210777307E-2</v>
      </c>
      <c r="F1000">
        <v>6.2064539210777037E-2</v>
      </c>
      <c r="G1000">
        <v>2.1100000000000001E-2</v>
      </c>
    </row>
    <row r="1001" spans="1:7">
      <c r="A1001">
        <v>6</v>
      </c>
      <c r="B1001">
        <v>0.72399999999999998</v>
      </c>
      <c r="C1001">
        <f t="shared" si="353"/>
        <v>0.58910180247619459</v>
      </c>
      <c r="D1001">
        <f t="shared" si="352"/>
        <v>3.4375996655369168E-3</v>
      </c>
      <c r="E1001">
        <f t="shared" si="351"/>
        <v>0.15484683178094219</v>
      </c>
      <c r="F1001">
        <v>0.15484683178094197</v>
      </c>
      <c r="G1001">
        <v>2.2200000000000001E-2</v>
      </c>
    </row>
    <row r="1002" spans="1:7">
      <c r="A1002">
        <v>7</v>
      </c>
      <c r="B1002">
        <v>0.71599999999999997</v>
      </c>
      <c r="C1002">
        <f t="shared" si="353"/>
        <v>0.58255399358945759</v>
      </c>
      <c r="D1002">
        <f t="shared" si="352"/>
        <v>3.1102092212000666E-3</v>
      </c>
      <c r="E1002">
        <f t="shared" si="351"/>
        <v>0.14601921226291392</v>
      </c>
      <c r="F1002">
        <v>0.14601921226291367</v>
      </c>
      <c r="G1002">
        <v>2.1299999999999999E-2</v>
      </c>
    </row>
    <row r="1003" spans="1:7">
      <c r="A1003">
        <v>8</v>
      </c>
      <c r="B1003">
        <v>0.89400000000000002</v>
      </c>
      <c r="C1003">
        <f t="shared" si="353"/>
        <v>0.72824274131935562</v>
      </c>
      <c r="D1003">
        <f t="shared" si="352"/>
        <v>1.0394646607694969E-2</v>
      </c>
      <c r="E1003">
        <f t="shared" si="351"/>
        <v>0.36730200027190707</v>
      </c>
      <c r="F1003">
        <v>0.36730200027190646</v>
      </c>
      <c r="G1003">
        <v>2.8299999999999999E-2</v>
      </c>
    </row>
    <row r="1004" spans="1:7">
      <c r="A1004">
        <v>9</v>
      </c>
      <c r="B1004">
        <v>0.59099999999999997</v>
      </c>
      <c r="C1004">
        <f t="shared" si="353"/>
        <v>0.48024447973419221</v>
      </c>
      <c r="D1004">
        <f t="shared" si="352"/>
        <v>-2.0052664715632025E-3</v>
      </c>
      <c r="E1004">
        <f t="shared" si="351"/>
        <v>-0.12772397908045877</v>
      </c>
      <c r="G1004">
        <v>1.5699999999999999E-2</v>
      </c>
    </row>
    <row r="1005" spans="1:7">
      <c r="A1005">
        <v>10</v>
      </c>
      <c r="B1005">
        <v>0.85399999999999998</v>
      </c>
      <c r="C1005">
        <f t="shared" si="353"/>
        <v>0.6955036968856706</v>
      </c>
      <c r="D1005">
        <f t="shared" si="352"/>
        <v>8.7576943860107181E-3</v>
      </c>
      <c r="E1005">
        <f t="shared" si="351"/>
        <v>0.36797035235339148</v>
      </c>
      <c r="F1005">
        <v>0.36797035235339098</v>
      </c>
      <c r="G1005">
        <v>2.3800000000000002E-2</v>
      </c>
    </row>
    <row r="1006" spans="1:7">
      <c r="A1006" t="s">
        <v>25</v>
      </c>
      <c r="B1006">
        <v>0.64</v>
      </c>
      <c r="C1006">
        <f t="shared" si="353"/>
        <v>0.52034980916545626</v>
      </c>
    </row>
    <row r="1007" spans="1:7">
      <c r="E1007" s="2">
        <f t="shared" ref="E1007:F1007" si="354">+AVERAGE(E996:E1005)</f>
        <v>0.26265576094265913</v>
      </c>
      <c r="F1007" s="2">
        <f t="shared" si="354"/>
        <v>0.30603128761189408</v>
      </c>
    </row>
    <row r="1008" spans="1:7">
      <c r="E1008" s="2">
        <f t="shared" ref="E1008:F1008" si="355">+STDEV(E996:E1005)</f>
        <v>0.24221758711446445</v>
      </c>
      <c r="F1008" s="2">
        <f t="shared" si="355"/>
        <v>0.21174718632220318</v>
      </c>
    </row>
    <row r="1009" spans="1:7">
      <c r="E1009" s="2">
        <f>+E1008/3.1</f>
        <v>7.8134705520794975E-2</v>
      </c>
      <c r="F1009" s="2">
        <f>+F1008/3</f>
        <v>7.05823954407344E-2</v>
      </c>
    </row>
    <row r="1010" spans="1:7">
      <c r="E1010" s="2">
        <f t="shared" ref="E1010:F1010" si="356">+(E1009/E1007)*100</f>
        <v>29.747950412499314</v>
      </c>
      <c r="F1010" s="2">
        <f t="shared" si="356"/>
        <v>23.06378409590797</v>
      </c>
    </row>
    <row r="1011" spans="1:7">
      <c r="A1011" s="2" t="s">
        <v>35</v>
      </c>
      <c r="G1011" t="s">
        <v>19</v>
      </c>
    </row>
    <row r="1012" spans="1:7">
      <c r="A1012" t="s">
        <v>20</v>
      </c>
      <c r="B1012" t="s">
        <v>5</v>
      </c>
      <c r="E1012" t="s">
        <v>22</v>
      </c>
      <c r="F1012" t="s">
        <v>22</v>
      </c>
      <c r="G1012" s="5" t="s">
        <v>23</v>
      </c>
    </row>
    <row r="1013" spans="1:7">
      <c r="A1013">
        <v>1</v>
      </c>
      <c r="B1013">
        <v>5.3800000000000001E-2</v>
      </c>
      <c r="C1013">
        <f t="shared" si="353"/>
        <v>4.0559112989803713E-2</v>
      </c>
      <c r="D1013">
        <f>(C1013-C$1023)*0.05</f>
        <v>-2.9137749545979585E-3</v>
      </c>
      <c r="E1013">
        <f t="shared" ref="E1013:E1022" si="357">+D1013/G1013</f>
        <v>-0.10223771770519152</v>
      </c>
      <c r="G1013">
        <v>2.8500000000000001E-2</v>
      </c>
    </row>
    <row r="1014" spans="1:7">
      <c r="A1014">
        <v>2</v>
      </c>
      <c r="B1014">
        <v>0.42299999999999999</v>
      </c>
      <c r="C1014">
        <f t="shared" si="353"/>
        <v>0.34274049311271554</v>
      </c>
      <c r="D1014">
        <f t="shared" ref="D1014:D1022" si="358">(C1014-C$1023)*0.05</f>
        <v>1.2195294051547635E-2</v>
      </c>
      <c r="E1014">
        <f t="shared" si="357"/>
        <v>0.52565922635981188</v>
      </c>
      <c r="F1014">
        <v>0.52565922635981133</v>
      </c>
      <c r="G1014">
        <v>2.3199999999999998E-2</v>
      </c>
    </row>
    <row r="1015" spans="1:7">
      <c r="A1015">
        <v>3</v>
      </c>
      <c r="B1015">
        <v>0.51100000000000001</v>
      </c>
      <c r="C1015">
        <f t="shared" ref="C1015:C1023" si="359">+(B1015*C$13)+C$14</f>
        <v>0.41476639086682243</v>
      </c>
      <c r="D1015">
        <f t="shared" si="358"/>
        <v>1.5796588939252978E-2</v>
      </c>
      <c r="E1015">
        <f t="shared" si="357"/>
        <v>0.57234017895844125</v>
      </c>
      <c r="F1015">
        <v>0.57234017895844069</v>
      </c>
      <c r="G1015">
        <v>2.76E-2</v>
      </c>
    </row>
    <row r="1016" spans="1:7">
      <c r="A1016">
        <v>4</v>
      </c>
      <c r="B1016">
        <v>0.52</v>
      </c>
      <c r="C1016">
        <f t="shared" si="359"/>
        <v>0.42213267586440151</v>
      </c>
      <c r="D1016">
        <f t="shared" si="358"/>
        <v>1.6164903189131934E-2</v>
      </c>
      <c r="E1016">
        <f t="shared" si="357"/>
        <v>0.8205534613772556</v>
      </c>
      <c r="F1016">
        <v>0.82055346137725482</v>
      </c>
      <c r="G1016">
        <v>1.9699999999999999E-2</v>
      </c>
    </row>
    <row r="1017" spans="1:7">
      <c r="A1017">
        <v>5</v>
      </c>
      <c r="B1017">
        <v>0.63200000000000001</v>
      </c>
      <c r="C1017">
        <f t="shared" si="359"/>
        <v>0.51380200027871936</v>
      </c>
      <c r="D1017">
        <f t="shared" si="358"/>
        <v>2.0748369409847825E-2</v>
      </c>
      <c r="E1017">
        <f t="shared" si="357"/>
        <v>0.98333504312074993</v>
      </c>
      <c r="F1017">
        <v>0.98333504312074915</v>
      </c>
      <c r="G1017">
        <v>2.1100000000000001E-2</v>
      </c>
    </row>
    <row r="1018" spans="1:7">
      <c r="A1018">
        <v>6</v>
      </c>
      <c r="B1018">
        <v>0.45200000000000001</v>
      </c>
      <c r="C1018">
        <f t="shared" si="359"/>
        <v>0.36647630032713713</v>
      </c>
      <c r="D1018">
        <f t="shared" si="358"/>
        <v>1.3382084412268715E-2</v>
      </c>
      <c r="E1018">
        <f t="shared" si="357"/>
        <v>0.60279659514723938</v>
      </c>
      <c r="F1018">
        <v>0.60279659514723882</v>
      </c>
      <c r="G1018">
        <v>2.2200000000000001E-2</v>
      </c>
    </row>
    <row r="1019" spans="1:7">
      <c r="A1019">
        <v>7</v>
      </c>
      <c r="B1019">
        <v>0.54200000000000004</v>
      </c>
      <c r="C1019">
        <f t="shared" si="359"/>
        <v>0.44013915030292827</v>
      </c>
      <c r="D1019">
        <f t="shared" si="358"/>
        <v>1.706522691105827E-2</v>
      </c>
      <c r="E1019">
        <f t="shared" si="357"/>
        <v>0.801184362021515</v>
      </c>
      <c r="F1019">
        <v>0.80118436202151433</v>
      </c>
      <c r="G1019">
        <v>2.1299999999999999E-2</v>
      </c>
    </row>
    <row r="1020" spans="1:7">
      <c r="A1020">
        <v>8</v>
      </c>
      <c r="B1020">
        <v>0.32400000000000001</v>
      </c>
      <c r="C1020">
        <f t="shared" si="359"/>
        <v>0.26171135813934537</v>
      </c>
      <c r="D1020">
        <f t="shared" si="358"/>
        <v>8.1438373028791256E-3</v>
      </c>
      <c r="E1020">
        <f t="shared" si="357"/>
        <v>0.28776810257523411</v>
      </c>
      <c r="F1020">
        <v>0.28776810257523383</v>
      </c>
      <c r="G1020">
        <v>2.8299999999999999E-2</v>
      </c>
    </row>
    <row r="1021" spans="1:7">
      <c r="A1021">
        <v>9</v>
      </c>
      <c r="B1021">
        <v>0.41299999999999998</v>
      </c>
      <c r="C1021">
        <f t="shared" si="359"/>
        <v>0.33455573200429434</v>
      </c>
      <c r="D1021">
        <f t="shared" si="358"/>
        <v>1.1786055996126574E-2</v>
      </c>
      <c r="E1021">
        <f t="shared" si="357"/>
        <v>0.75070420357494105</v>
      </c>
      <c r="F1021">
        <v>0.75070420357494039</v>
      </c>
      <c r="G1021">
        <v>1.5699999999999999E-2</v>
      </c>
    </row>
    <row r="1022" spans="1:7">
      <c r="A1022">
        <v>10</v>
      </c>
      <c r="B1022">
        <v>0.4</v>
      </c>
      <c r="C1022">
        <f t="shared" si="359"/>
        <v>0.32391554256334676</v>
      </c>
      <c r="D1022">
        <f t="shared" si="358"/>
        <v>1.1254046524079195E-2</v>
      </c>
      <c r="E1022">
        <f t="shared" si="357"/>
        <v>0.47285909765038631</v>
      </c>
      <c r="F1022">
        <v>0.47285909765038586</v>
      </c>
      <c r="G1022">
        <v>2.3800000000000002E-2</v>
      </c>
    </row>
    <row r="1023" spans="1:7">
      <c r="A1023" t="s">
        <v>25</v>
      </c>
      <c r="B1023">
        <v>0.125</v>
      </c>
      <c r="C1023">
        <f t="shared" si="359"/>
        <v>9.8834612081762876E-2</v>
      </c>
    </row>
    <row r="1024" spans="1:7">
      <c r="E1024" s="2">
        <f t="shared" ref="E1024:F1024" si="360">+AVERAGE(E1013:E1022)</f>
        <v>0.57149625530803827</v>
      </c>
      <c r="F1024" s="2">
        <f t="shared" si="360"/>
        <v>0.64635558564284112</v>
      </c>
    </row>
    <row r="1025" spans="1:7">
      <c r="E1025" s="2">
        <f t="shared" ref="E1025:F1025" si="361">+STDEV(E1013:E1022)</f>
        <v>0.30979252389476947</v>
      </c>
      <c r="F1025" s="2">
        <f t="shared" si="361"/>
        <v>0.21195221463635769</v>
      </c>
    </row>
    <row r="1026" spans="1:7">
      <c r="E1026" s="2">
        <f>+E1025/3.1</f>
        <v>9.9933072224119179E-2</v>
      </c>
      <c r="F1026" s="2">
        <f>+F1025/3</f>
        <v>7.065073821211923E-2</v>
      </c>
    </row>
    <row r="1027" spans="1:7">
      <c r="E1027" s="2">
        <f t="shared" ref="E1027:F1027" si="362">+(E1026/E1024)*100</f>
        <v>17.486216453029066</v>
      </c>
      <c r="F1027" s="2">
        <f t="shared" si="362"/>
        <v>10.93063010229155</v>
      </c>
    </row>
    <row r="1028" spans="1:7">
      <c r="A1028" s="1" t="s">
        <v>46</v>
      </c>
    </row>
    <row r="1029" spans="1:7">
      <c r="A1029" s="4" t="s">
        <v>16</v>
      </c>
      <c r="G1029" t="s">
        <v>19</v>
      </c>
    </row>
    <row r="1030" spans="1:7">
      <c r="A1030" t="s">
        <v>20</v>
      </c>
      <c r="B1030" t="s">
        <v>5</v>
      </c>
      <c r="E1030" t="s">
        <v>22</v>
      </c>
      <c r="F1030" t="s">
        <v>22</v>
      </c>
      <c r="G1030" s="5" t="s">
        <v>23</v>
      </c>
    </row>
    <row r="1031" spans="1:7">
      <c r="A1031">
        <v>1</v>
      </c>
      <c r="B1031">
        <v>5.5E-2</v>
      </c>
      <c r="C1031">
        <f t="shared" ref="C1031:C1041" si="363">+(B1031*C$13)+C$14</f>
        <v>4.1541284322814259E-2</v>
      </c>
      <c r="D1031">
        <f>(C1031-C$1041)*0.05</f>
        <v>7.7755230530001719E-4</v>
      </c>
      <c r="E1031">
        <f t="shared" ref="E1031:E1037" si="364">+D1031/G1031</f>
        <v>2.6812148458621281E-2</v>
      </c>
      <c r="F1031">
        <v>2.6812148458621263E-2</v>
      </c>
      <c r="G1031">
        <v>2.9000000000000001E-2</v>
      </c>
    </row>
    <row r="1032" spans="1:7">
      <c r="A1032">
        <v>2</v>
      </c>
      <c r="B1032">
        <v>0.13500000000000001</v>
      </c>
      <c r="C1032">
        <f t="shared" si="363"/>
        <v>0.10701937319018412</v>
      </c>
      <c r="D1032">
        <f t="shared" ref="D1032:D1040" si="365">(C1032-C$1041)*0.05</f>
        <v>4.0514567486685102E-3</v>
      </c>
      <c r="E1032">
        <f t="shared" si="364"/>
        <v>0.1294395127370131</v>
      </c>
      <c r="F1032">
        <v>0.12943951273701298</v>
      </c>
      <c r="G1032">
        <v>3.1300000000000001E-2</v>
      </c>
    </row>
    <row r="1033" spans="1:7">
      <c r="A1033">
        <v>3</v>
      </c>
      <c r="B1033">
        <v>0.10299999999999999</v>
      </c>
      <c r="C1033">
        <f t="shared" si="363"/>
        <v>8.0828137643236167E-2</v>
      </c>
      <c r="D1033">
        <f t="shared" si="365"/>
        <v>2.7418949713211129E-3</v>
      </c>
      <c r="E1033">
        <f t="shared" si="364"/>
        <v>0.13778366690055843</v>
      </c>
      <c r="F1033">
        <v>0.13778366690055829</v>
      </c>
      <c r="G1033">
        <v>1.9900000000000001E-2</v>
      </c>
    </row>
    <row r="1034" spans="1:7">
      <c r="A1034">
        <v>4</v>
      </c>
      <c r="B1034">
        <v>0.14799999999999999</v>
      </c>
      <c r="C1034">
        <f t="shared" si="363"/>
        <v>0.1176595626311317</v>
      </c>
      <c r="D1034">
        <f t="shared" si="365"/>
        <v>4.5834662207158896E-3</v>
      </c>
      <c r="E1034">
        <f t="shared" si="364"/>
        <v>0.1340194801378915</v>
      </c>
      <c r="F1034">
        <v>0.13401948013789139</v>
      </c>
      <c r="G1034">
        <v>3.4200000000000001E-2</v>
      </c>
    </row>
    <row r="1035" spans="1:7">
      <c r="A1035">
        <v>5</v>
      </c>
      <c r="B1035">
        <v>0.20699999999999999</v>
      </c>
      <c r="C1035">
        <f t="shared" si="363"/>
        <v>0.16594965317081697</v>
      </c>
      <c r="D1035">
        <f t="shared" si="365"/>
        <v>6.9979707477001527E-3</v>
      </c>
      <c r="E1035">
        <f t="shared" si="364"/>
        <v>0.22215780151429057</v>
      </c>
      <c r="F1035">
        <v>0.2221578015142904</v>
      </c>
      <c r="G1035">
        <v>3.15E-2</v>
      </c>
    </row>
    <row r="1036" spans="1:7">
      <c r="A1036">
        <v>6</v>
      </c>
      <c r="B1036">
        <v>0.27400000000000002</v>
      </c>
      <c r="C1036">
        <f t="shared" si="363"/>
        <v>0.22078755259723923</v>
      </c>
      <c r="D1036">
        <f t="shared" si="365"/>
        <v>9.7398657190212665E-3</v>
      </c>
      <c r="E1036">
        <f t="shared" si="364"/>
        <v>0.24533666798542234</v>
      </c>
      <c r="F1036">
        <v>0.24533666798542217</v>
      </c>
      <c r="G1036">
        <v>3.9699999999999999E-2</v>
      </c>
    </row>
    <row r="1037" spans="1:7">
      <c r="A1037">
        <v>7</v>
      </c>
      <c r="B1037">
        <v>0.17</v>
      </c>
      <c r="C1037">
        <f t="shared" si="363"/>
        <v>0.13566603706965844</v>
      </c>
      <c r="D1037">
        <f t="shared" si="365"/>
        <v>5.4837899426422266E-3</v>
      </c>
      <c r="E1037">
        <f t="shared" si="364"/>
        <v>0.21421054463446196</v>
      </c>
      <c r="F1037">
        <v>0.21421054463446176</v>
      </c>
      <c r="G1037">
        <v>2.5600000000000001E-2</v>
      </c>
    </row>
    <row r="1038" spans="1:7">
      <c r="A1038">
        <v>8</v>
      </c>
      <c r="B1038">
        <v>0.10100000000000001</v>
      </c>
      <c r="C1038">
        <f t="shared" si="363"/>
        <v>7.919118542155193E-2</v>
      </c>
      <c r="D1038">
        <f t="shared" si="365"/>
        <v>2.6600473602369011E-3</v>
      </c>
    </row>
    <row r="1039" spans="1:7">
      <c r="A1039">
        <v>9</v>
      </c>
      <c r="B1039">
        <v>0.26600000000000001</v>
      </c>
      <c r="C1039">
        <f t="shared" si="363"/>
        <v>0.21423974371050225</v>
      </c>
      <c r="D1039">
        <f t="shared" si="365"/>
        <v>9.4124752746844176E-3</v>
      </c>
      <c r="E1039">
        <f t="shared" ref="E1039:E1040" si="366">+D1039/G1039</f>
        <v>0.27125288976035783</v>
      </c>
      <c r="F1039">
        <v>0.27125288976035766</v>
      </c>
      <c r="G1039">
        <v>3.4700000000000002E-2</v>
      </c>
    </row>
    <row r="1040" spans="1:7">
      <c r="A1040">
        <v>10</v>
      </c>
      <c r="B1040">
        <v>0.30599999999999999</v>
      </c>
      <c r="C1040">
        <f t="shared" si="363"/>
        <v>0.24697878814418717</v>
      </c>
      <c r="D1040">
        <f t="shared" si="365"/>
        <v>1.1049427496368662E-2</v>
      </c>
      <c r="E1040">
        <f t="shared" si="366"/>
        <v>0.45284538919543693</v>
      </c>
      <c r="F1040">
        <v>0.4528453891954366</v>
      </c>
      <c r="G1040">
        <v>2.4400000000000002E-2</v>
      </c>
    </row>
    <row r="1041" spans="1:7">
      <c r="A1041" t="s">
        <v>31</v>
      </c>
      <c r="B1041">
        <v>3.5999999999999997E-2</v>
      </c>
      <c r="C1041">
        <f t="shared" si="363"/>
        <v>2.5990238216813916E-2</v>
      </c>
    </row>
    <row r="1042" spans="1:7">
      <c r="E1042" s="2">
        <f t="shared" ref="E1042:F1042" si="367">+AVERAGE(E1031:E1040)</f>
        <v>0.20376201125822824</v>
      </c>
      <c r="F1042" s="2">
        <f t="shared" si="367"/>
        <v>0.20376201125822804</v>
      </c>
    </row>
    <row r="1043" spans="1:7">
      <c r="E1043" s="2">
        <f t="shared" ref="E1043:F1043" si="368">+STDEV(E1031:E1040)</f>
        <v>0.1198049598195589</v>
      </c>
      <c r="F1043" s="2">
        <f t="shared" si="368"/>
        <v>0.11980495981955887</v>
      </c>
    </row>
    <row r="1044" spans="1:7">
      <c r="E1044" s="2">
        <f>+E1043/3.1</f>
        <v>3.8646761232115773E-2</v>
      </c>
      <c r="F1044" s="2">
        <f>+F1043/3</f>
        <v>3.9934986606519625E-2</v>
      </c>
    </row>
    <row r="1045" spans="1:7">
      <c r="E1045" s="2">
        <f t="shared" ref="E1045:F1045" si="369">+(E1044/E1042)*100</f>
        <v>18.966617473724583</v>
      </c>
      <c r="F1045" s="2">
        <f t="shared" si="369"/>
        <v>19.598838056182085</v>
      </c>
    </row>
    <row r="1046" spans="1:7">
      <c r="A1046" s="2" t="s">
        <v>32</v>
      </c>
      <c r="G1046" t="s">
        <v>19</v>
      </c>
    </row>
    <row r="1047" spans="1:7">
      <c r="A1047" t="s">
        <v>20</v>
      </c>
      <c r="B1047" t="s">
        <v>5</v>
      </c>
      <c r="E1047" t="s">
        <v>22</v>
      </c>
      <c r="F1047" t="s">
        <v>22</v>
      </c>
      <c r="G1047" s="5" t="s">
        <v>23</v>
      </c>
    </row>
    <row r="1048" spans="1:7">
      <c r="A1048">
        <v>1</v>
      </c>
      <c r="B1048">
        <v>9.6000000000000002E-2</v>
      </c>
      <c r="C1048">
        <f t="shared" ref="C1048:C1058" si="370">+(B1048*C$13)+C$14</f>
        <v>7.5098804867341301E-2</v>
      </c>
      <c r="D1048">
        <f>(C1048-C$1058)*0.05</f>
        <v>3.4375996655369168E-3</v>
      </c>
      <c r="E1048">
        <f t="shared" ref="E1048:E1054" si="371">+D1048/G1048</f>
        <v>0.11853791950127299</v>
      </c>
      <c r="F1048">
        <v>0.11853791950127293</v>
      </c>
      <c r="G1048">
        <v>2.9000000000000001E-2</v>
      </c>
    </row>
    <row r="1049" spans="1:7">
      <c r="A1049">
        <v>2</v>
      </c>
      <c r="B1049">
        <v>6.4000000000000001E-2</v>
      </c>
      <c r="C1049">
        <f t="shared" si="370"/>
        <v>4.890756932039337E-2</v>
      </c>
      <c r="D1049">
        <f t="shared" ref="D1049:D1057" si="372">(C1049-C$1058)*0.05</f>
        <v>2.1280378881895208E-3</v>
      </c>
      <c r="E1049">
        <f t="shared" si="371"/>
        <v>6.7988430932572549E-2</v>
      </c>
      <c r="F1049">
        <v>6.798843093257248E-2</v>
      </c>
      <c r="G1049">
        <v>3.1300000000000001E-2</v>
      </c>
    </row>
    <row r="1050" spans="1:7">
      <c r="A1050">
        <v>3</v>
      </c>
      <c r="B1050">
        <v>0.124</v>
      </c>
      <c r="C1050">
        <f t="shared" si="370"/>
        <v>9.8016135970920751E-2</v>
      </c>
      <c r="D1050">
        <f t="shared" si="372"/>
        <v>4.5834662207158896E-3</v>
      </c>
      <c r="E1050">
        <f t="shared" si="371"/>
        <v>0.2303249357143663</v>
      </c>
      <c r="F1050">
        <v>0.23032493571436613</v>
      </c>
      <c r="G1050">
        <v>1.9900000000000001E-2</v>
      </c>
    </row>
    <row r="1051" spans="1:7">
      <c r="A1051">
        <v>4</v>
      </c>
      <c r="B1051">
        <v>0.10100000000000001</v>
      </c>
      <c r="C1051">
        <f t="shared" si="370"/>
        <v>7.919118542155193E-2</v>
      </c>
      <c r="D1051">
        <f t="shared" si="372"/>
        <v>3.6422186932474482E-3</v>
      </c>
      <c r="E1051">
        <f t="shared" si="371"/>
        <v>0.1064976226095745</v>
      </c>
      <c r="F1051">
        <v>0.10649762260957443</v>
      </c>
      <c r="G1051">
        <v>3.4200000000000001E-2</v>
      </c>
    </row>
    <row r="1052" spans="1:7">
      <c r="A1052">
        <v>5</v>
      </c>
      <c r="B1052">
        <v>0.113</v>
      </c>
      <c r="C1052">
        <f t="shared" si="370"/>
        <v>8.9012898751657396E-2</v>
      </c>
      <c r="D1052">
        <f t="shared" si="372"/>
        <v>4.1333043597527215E-3</v>
      </c>
      <c r="E1052">
        <f t="shared" si="371"/>
        <v>0.13121601142072131</v>
      </c>
      <c r="F1052">
        <v>0.13121601142072123</v>
      </c>
      <c r="G1052">
        <v>3.15E-2</v>
      </c>
    </row>
    <row r="1053" spans="1:7">
      <c r="A1053">
        <v>6</v>
      </c>
      <c r="B1053">
        <v>0.17</v>
      </c>
      <c r="C1053">
        <f t="shared" si="370"/>
        <v>0.13566603706965844</v>
      </c>
      <c r="D1053">
        <f t="shared" si="372"/>
        <v>6.4659612756527741E-3</v>
      </c>
      <c r="E1053">
        <f t="shared" si="371"/>
        <v>0.1628705610995661</v>
      </c>
      <c r="F1053">
        <v>0.16287056109956596</v>
      </c>
      <c r="G1053">
        <v>3.9699999999999999E-2</v>
      </c>
    </row>
    <row r="1054" spans="1:7">
      <c r="A1054">
        <v>7</v>
      </c>
      <c r="B1054">
        <v>5.5E-2</v>
      </c>
      <c r="C1054">
        <f t="shared" si="370"/>
        <v>4.1541284322814259E-2</v>
      </c>
      <c r="D1054">
        <f t="shared" si="372"/>
        <v>1.7597236383105647E-3</v>
      </c>
      <c r="E1054">
        <f t="shared" si="371"/>
        <v>6.8739204621506428E-2</v>
      </c>
      <c r="F1054">
        <v>6.8739204621506386E-2</v>
      </c>
      <c r="G1054">
        <v>2.5600000000000001E-2</v>
      </c>
    </row>
    <row r="1055" spans="1:7">
      <c r="A1055">
        <v>8</v>
      </c>
    </row>
    <row r="1056" spans="1:7">
      <c r="A1056">
        <v>9</v>
      </c>
      <c r="B1056">
        <v>0.19</v>
      </c>
      <c r="C1056">
        <f t="shared" si="370"/>
        <v>0.15203555928650089</v>
      </c>
      <c r="D1056">
        <f t="shared" si="372"/>
        <v>7.2844373864948964E-3</v>
      </c>
      <c r="E1056">
        <f t="shared" ref="E1056:E1057" si="373">+D1056/G1056</f>
        <v>0.2099261494667117</v>
      </c>
      <c r="F1056">
        <v>0.20992614946671151</v>
      </c>
      <c r="G1056">
        <v>3.4700000000000002E-2</v>
      </c>
    </row>
    <row r="1057" spans="1:7">
      <c r="A1057">
        <v>10</v>
      </c>
      <c r="B1057">
        <v>0.185</v>
      </c>
      <c r="C1057">
        <f t="shared" si="370"/>
        <v>0.14794317873229026</v>
      </c>
      <c r="D1057">
        <f t="shared" si="372"/>
        <v>7.0798183587843649E-3</v>
      </c>
      <c r="E1057">
        <f t="shared" si="373"/>
        <v>0.29015649011411332</v>
      </c>
      <c r="F1057">
        <v>0.29015649011411304</v>
      </c>
      <c r="G1057">
        <v>2.4400000000000002E-2</v>
      </c>
    </row>
    <row r="1058" spans="1:7">
      <c r="A1058" t="s">
        <v>25</v>
      </c>
      <c r="B1058">
        <v>1.2E-2</v>
      </c>
      <c r="C1058">
        <f t="shared" si="370"/>
        <v>6.3468115566029625E-3</v>
      </c>
    </row>
    <row r="1059" spans="1:7">
      <c r="E1059" s="2">
        <f t="shared" ref="E1059:F1059" si="374">+AVERAGE(E1048:E1057)</f>
        <v>0.15402859172004502</v>
      </c>
      <c r="F1059" s="2">
        <f t="shared" si="374"/>
        <v>0.15402859172004491</v>
      </c>
    </row>
    <row r="1060" spans="1:7">
      <c r="E1060" s="2">
        <f t="shared" ref="E1060:F1060" si="375">+STDEV(E1048:E1057)</f>
        <v>7.6051822538687669E-2</v>
      </c>
      <c r="F1060" s="2">
        <f t="shared" si="375"/>
        <v>7.6051822538687586E-2</v>
      </c>
    </row>
    <row r="1061" spans="1:7">
      <c r="E1061" s="2">
        <f>+E1060/3.1</f>
        <v>2.4532845980221828E-2</v>
      </c>
      <c r="F1061" s="2">
        <f>+F1060/3</f>
        <v>2.5350607512895862E-2</v>
      </c>
    </row>
    <row r="1062" spans="1:7">
      <c r="E1062" s="2">
        <f t="shared" ref="E1062:F1062" si="376">+(E1061/E1059)*100</f>
        <v>15.927462366734844</v>
      </c>
      <c r="F1062" s="2">
        <f t="shared" si="376"/>
        <v>16.458377778959328</v>
      </c>
    </row>
    <row r="1064" spans="1:7">
      <c r="A1064" s="2" t="s">
        <v>33</v>
      </c>
      <c r="G1064" t="s">
        <v>19</v>
      </c>
    </row>
    <row r="1065" spans="1:7">
      <c r="A1065" t="s">
        <v>20</v>
      </c>
      <c r="B1065" t="s">
        <v>5</v>
      </c>
      <c r="E1065" t="s">
        <v>22</v>
      </c>
      <c r="F1065" t="s">
        <v>22</v>
      </c>
      <c r="G1065" s="5" t="s">
        <v>23</v>
      </c>
    </row>
    <row r="1066" spans="1:7">
      <c r="A1066">
        <v>1</v>
      </c>
      <c r="B1066">
        <v>3.5000000000000003E-2</v>
      </c>
      <c r="C1066">
        <f t="shared" ref="C1066:C1076" si="377">+(B1066*C$13)+C$14</f>
        <v>2.5171762105971798E-2</v>
      </c>
      <c r="D1066">
        <f>(C1066-C$1076)*0.05</f>
        <v>1.7597236383105647E-3</v>
      </c>
      <c r="E1066">
        <f t="shared" ref="E1066:E1072" si="378">+D1066/G1066</f>
        <v>6.0680125458984983E-2</v>
      </c>
      <c r="F1066">
        <v>6.0680125458984942E-2</v>
      </c>
      <c r="G1066">
        <v>2.9000000000000001E-2</v>
      </c>
    </row>
    <row r="1067" spans="1:7">
      <c r="A1067">
        <v>2</v>
      </c>
      <c r="B1067">
        <v>3.5999999999999997E-2</v>
      </c>
      <c r="C1067">
        <f t="shared" si="377"/>
        <v>2.5990238216813916E-2</v>
      </c>
      <c r="D1067">
        <f t="shared" ref="D1067:D1075" si="379">(C1067-C$1076)*0.05</f>
        <v>1.800647443852671E-3</v>
      </c>
      <c r="E1067">
        <f t="shared" si="378"/>
        <v>5.752867232756137E-2</v>
      </c>
      <c r="F1067">
        <v>5.7528672327561314E-2</v>
      </c>
      <c r="G1067">
        <v>3.1300000000000001E-2</v>
      </c>
    </row>
    <row r="1068" spans="1:7">
      <c r="A1068">
        <v>3</v>
      </c>
      <c r="B1068">
        <v>3.7999999999999999E-2</v>
      </c>
      <c r="C1068">
        <f t="shared" si="377"/>
        <v>2.7627190438498164E-2</v>
      </c>
      <c r="D1068">
        <f t="shared" si="379"/>
        <v>1.8824950549368833E-3</v>
      </c>
      <c r="E1068">
        <f t="shared" si="378"/>
        <v>9.4597741454114731E-2</v>
      </c>
      <c r="F1068">
        <v>9.4597741454114662E-2</v>
      </c>
      <c r="G1068">
        <v>1.9900000000000001E-2</v>
      </c>
    </row>
    <row r="1069" spans="1:7">
      <c r="A1069">
        <v>4</v>
      </c>
      <c r="B1069">
        <v>4.2999999999999997E-2</v>
      </c>
      <c r="C1069">
        <f t="shared" si="377"/>
        <v>3.1719570992708779E-2</v>
      </c>
      <c r="D1069">
        <f t="shared" si="379"/>
        <v>2.0871140826474138E-3</v>
      </c>
      <c r="E1069">
        <f t="shared" si="378"/>
        <v>6.1026727562789873E-2</v>
      </c>
      <c r="F1069">
        <v>6.1026727562789825E-2</v>
      </c>
      <c r="G1069">
        <v>3.4200000000000001E-2</v>
      </c>
    </row>
    <row r="1070" spans="1:7">
      <c r="A1070">
        <v>5</v>
      </c>
      <c r="B1070">
        <v>0.112</v>
      </c>
      <c r="C1070">
        <f t="shared" si="377"/>
        <v>8.8194422640815284E-2</v>
      </c>
      <c r="D1070">
        <f t="shared" si="379"/>
        <v>4.9108566650527393E-3</v>
      </c>
      <c r="E1070">
        <f t="shared" si="378"/>
        <v>0.15590021158897585</v>
      </c>
      <c r="F1070">
        <v>0.15590021158897571</v>
      </c>
      <c r="G1070">
        <v>3.15E-2</v>
      </c>
    </row>
    <row r="1071" spans="1:7">
      <c r="A1071">
        <v>6</v>
      </c>
      <c r="B1071">
        <v>8.5000000000000006E-2</v>
      </c>
      <c r="C1071">
        <f t="shared" si="377"/>
        <v>6.609556764807796E-2</v>
      </c>
      <c r="D1071">
        <f t="shared" si="379"/>
        <v>3.8059139154158735E-3</v>
      </c>
      <c r="E1071">
        <f t="shared" si="378"/>
        <v>9.5866849254807901E-2</v>
      </c>
      <c r="F1071">
        <v>9.5866849254807818E-2</v>
      </c>
      <c r="G1071">
        <v>3.9699999999999999E-2</v>
      </c>
    </row>
    <row r="1072" spans="1:7">
      <c r="A1072">
        <v>7</v>
      </c>
      <c r="B1072">
        <v>0.04</v>
      </c>
      <c r="C1072">
        <f t="shared" si="377"/>
        <v>2.9264142660182409E-2</v>
      </c>
      <c r="D1072">
        <f t="shared" si="379"/>
        <v>1.9643426660210955E-3</v>
      </c>
      <c r="E1072">
        <f t="shared" si="378"/>
        <v>7.6732135391449033E-2</v>
      </c>
      <c r="F1072">
        <v>7.6732135391448991E-2</v>
      </c>
      <c r="G1072">
        <v>2.5600000000000001E-2</v>
      </c>
    </row>
    <row r="1073" spans="1:7">
      <c r="A1073">
        <v>8</v>
      </c>
    </row>
    <row r="1074" spans="1:7">
      <c r="A1074">
        <v>9</v>
      </c>
      <c r="B1074">
        <v>0.159</v>
      </c>
      <c r="C1074">
        <f t="shared" si="377"/>
        <v>0.12666279985039505</v>
      </c>
      <c r="D1074">
        <f t="shared" si="379"/>
        <v>6.8342755255317274E-3</v>
      </c>
      <c r="E1074">
        <f t="shared" ref="E1074:E1075" si="380">+D1074/G1074</f>
        <v>0.19695318517382499</v>
      </c>
      <c r="F1074">
        <v>0.19695318517382487</v>
      </c>
      <c r="G1074">
        <v>3.4700000000000002E-2</v>
      </c>
    </row>
    <row r="1075" spans="1:7">
      <c r="A1075">
        <v>10</v>
      </c>
      <c r="B1075">
        <v>0.13</v>
      </c>
      <c r="C1075">
        <f t="shared" si="377"/>
        <v>0.10292699263597349</v>
      </c>
      <c r="D1075">
        <f t="shared" si="379"/>
        <v>5.6474851648106493E-3</v>
      </c>
      <c r="E1075">
        <f t="shared" si="380"/>
        <v>0.23145431003322331</v>
      </c>
      <c r="F1075">
        <v>0.23145431003322314</v>
      </c>
      <c r="G1075">
        <v>2.4400000000000002E-2</v>
      </c>
    </row>
    <row r="1076" spans="1:7">
      <c r="A1076" t="s">
        <v>25</v>
      </c>
      <c r="B1076">
        <v>-8.0000000000000002E-3</v>
      </c>
      <c r="C1076">
        <f t="shared" si="377"/>
        <v>-1.0022710660239499E-2</v>
      </c>
    </row>
    <row r="1077" spans="1:7">
      <c r="E1077" s="2">
        <f t="shared" ref="E1077:F1077" si="381">+AVERAGE(E1066:E1075)</f>
        <v>0.11452666202730358</v>
      </c>
      <c r="F1077" s="2">
        <f t="shared" si="381"/>
        <v>0.11452666202730348</v>
      </c>
    </row>
    <row r="1078" spans="1:7">
      <c r="E1078" s="2">
        <f t="shared" ref="E1078:F1078" si="382">+STDEV(E1066:E1075)</f>
        <v>6.4577683102427369E-2</v>
      </c>
      <c r="F1078" s="2">
        <f t="shared" si="382"/>
        <v>6.4577683102427369E-2</v>
      </c>
    </row>
    <row r="1079" spans="1:7">
      <c r="E1079" s="2">
        <f>+E1078/3.1</f>
        <v>2.0831510678202377E-2</v>
      </c>
      <c r="F1079" s="2">
        <f>+F1078/3</f>
        <v>2.152589436747579E-2</v>
      </c>
    </row>
    <row r="1080" spans="1:7">
      <c r="E1080" s="2">
        <f t="shared" ref="E1080:F1080" si="383">+(E1079/E1077)*100</f>
        <v>18.189223635310412</v>
      </c>
      <c r="F1080" s="2">
        <f t="shared" si="383"/>
        <v>18.795531089820773</v>
      </c>
    </row>
    <row r="1082" spans="1:7">
      <c r="A1082" s="2" t="s">
        <v>34</v>
      </c>
      <c r="G1082" t="s">
        <v>19</v>
      </c>
    </row>
    <row r="1083" spans="1:7">
      <c r="A1083" t="s">
        <v>20</v>
      </c>
      <c r="B1083" t="s">
        <v>5</v>
      </c>
      <c r="E1083" t="s">
        <v>22</v>
      </c>
      <c r="F1083" t="s">
        <v>22</v>
      </c>
      <c r="G1083" s="5" t="s">
        <v>23</v>
      </c>
    </row>
    <row r="1084" spans="1:7">
      <c r="A1084">
        <v>1</v>
      </c>
      <c r="G1084">
        <v>2.9000000000000001E-2</v>
      </c>
    </row>
    <row r="1085" spans="1:7">
      <c r="A1085">
        <v>2</v>
      </c>
      <c r="B1085">
        <v>7.0000000000000001E-3</v>
      </c>
      <c r="C1085">
        <f t="shared" ref="C1085:C1094" si="384">+(B1085*C$13)+C$14</f>
        <v>2.2544310023923479E-3</v>
      </c>
      <c r="D1085">
        <f>(C1085-C$1094)*0.05</f>
        <v>8.184761108421233E-4</v>
      </c>
      <c r="E1085">
        <f t="shared" ref="E1085:E1090" si="385">+D1085/G1085</f>
        <v>2.61493965125279E-2</v>
      </c>
      <c r="F1085">
        <v>2.614939651252788E-2</v>
      </c>
      <c r="G1085">
        <v>3.1300000000000001E-2</v>
      </c>
    </row>
    <row r="1086" spans="1:7">
      <c r="A1086">
        <v>3</v>
      </c>
      <c r="B1086">
        <v>0.02</v>
      </c>
      <c r="C1086">
        <f t="shared" si="384"/>
        <v>1.2894620443339947E-2</v>
      </c>
      <c r="D1086">
        <f t="shared" ref="D1086:D1093" si="386">(C1086-C$1094)*0.05</f>
        <v>1.3504855828895034E-3</v>
      </c>
      <c r="E1086">
        <f t="shared" si="385"/>
        <v>6.7863597130125797E-2</v>
      </c>
      <c r="F1086">
        <v>6.7863597130125741E-2</v>
      </c>
      <c r="G1086">
        <v>1.9900000000000001E-2</v>
      </c>
    </row>
    <row r="1087" spans="1:7">
      <c r="A1087">
        <v>4</v>
      </c>
      <c r="B1087">
        <v>5.7000000000000002E-2</v>
      </c>
      <c r="C1087">
        <f t="shared" si="384"/>
        <v>4.3178236544498504E-2</v>
      </c>
      <c r="D1087">
        <f t="shared" si="386"/>
        <v>2.8646663879474312E-3</v>
      </c>
      <c r="E1087">
        <f t="shared" si="385"/>
        <v>8.3762175086182195E-2</v>
      </c>
      <c r="F1087">
        <v>8.3762175086182139E-2</v>
      </c>
      <c r="G1087">
        <v>3.4200000000000001E-2</v>
      </c>
    </row>
    <row r="1088" spans="1:7">
      <c r="A1088">
        <v>5</v>
      </c>
      <c r="B1088">
        <v>3.5000000000000003E-2</v>
      </c>
      <c r="C1088">
        <f t="shared" si="384"/>
        <v>2.5171762105971798E-2</v>
      </c>
      <c r="D1088">
        <f t="shared" si="386"/>
        <v>1.9643426660210959E-3</v>
      </c>
      <c r="E1088">
        <f t="shared" si="385"/>
        <v>6.2360084635590347E-2</v>
      </c>
      <c r="F1088">
        <v>6.2360084635590292E-2</v>
      </c>
      <c r="G1088">
        <v>3.15E-2</v>
      </c>
    </row>
    <row r="1089" spans="1:7">
      <c r="A1089">
        <v>6</v>
      </c>
      <c r="B1089">
        <v>0.05</v>
      </c>
      <c r="C1089">
        <f t="shared" si="384"/>
        <v>3.7448903768603645E-2</v>
      </c>
      <c r="D1089">
        <f t="shared" si="386"/>
        <v>2.578199749152688E-3</v>
      </c>
      <c r="E1089">
        <f t="shared" si="385"/>
        <v>6.4942059172611796E-2</v>
      </c>
      <c r="F1089">
        <v>6.4942059172611741E-2</v>
      </c>
      <c r="G1089">
        <v>3.9699999999999999E-2</v>
      </c>
    </row>
    <row r="1090" spans="1:7">
      <c r="A1090">
        <v>7</v>
      </c>
      <c r="B1090">
        <v>2.9000000000000001E-2</v>
      </c>
      <c r="C1090">
        <f t="shared" si="384"/>
        <v>2.0260905440919057E-2</v>
      </c>
      <c r="D1090">
        <f t="shared" si="386"/>
        <v>1.7187998327684588E-3</v>
      </c>
      <c r="E1090">
        <f t="shared" si="385"/>
        <v>6.7140618467517912E-2</v>
      </c>
      <c r="F1090">
        <v>6.7140618467517857E-2</v>
      </c>
      <c r="G1090">
        <v>2.5600000000000001E-2</v>
      </c>
    </row>
    <row r="1091" spans="1:7">
      <c r="A1091">
        <v>8</v>
      </c>
    </row>
    <row r="1092" spans="1:7">
      <c r="A1092">
        <v>9</v>
      </c>
      <c r="B1092">
        <v>0.121</v>
      </c>
      <c r="C1092">
        <f t="shared" si="384"/>
        <v>9.5560707638394388E-2</v>
      </c>
      <c r="D1092">
        <f t="shared" si="386"/>
        <v>5.4837899426422258E-3</v>
      </c>
      <c r="E1092">
        <f t="shared" ref="E1092:E1093" si="387">+D1092/G1092</f>
        <v>0.158034292295165</v>
      </c>
      <c r="F1092">
        <v>0.15803429229516486</v>
      </c>
      <c r="G1092">
        <v>3.4700000000000002E-2</v>
      </c>
    </row>
    <row r="1093" spans="1:7">
      <c r="A1093">
        <v>10</v>
      </c>
      <c r="B1093">
        <v>3.9E-2</v>
      </c>
      <c r="C1093">
        <f t="shared" si="384"/>
        <v>2.844566654934029E-2</v>
      </c>
      <c r="D1093">
        <f t="shared" si="386"/>
        <v>2.1280378881895204E-3</v>
      </c>
      <c r="E1093">
        <f t="shared" si="387"/>
        <v>8.7214667548750832E-2</v>
      </c>
      <c r="F1093">
        <v>8.7214667548750763E-2</v>
      </c>
      <c r="G1093">
        <v>2.4400000000000002E-2</v>
      </c>
    </row>
    <row r="1094" spans="1:7">
      <c r="A1094" t="s">
        <v>25</v>
      </c>
      <c r="B1094">
        <v>-1.2999999999999999E-2</v>
      </c>
      <c r="C1094">
        <f t="shared" si="384"/>
        <v>-1.4115091214450115E-2</v>
      </c>
    </row>
    <row r="1095" spans="1:7">
      <c r="E1095" s="2">
        <f t="shared" ref="E1095:F1095" si="388">+AVERAGE(E1084:E1093)</f>
        <v>7.7183361356058966E-2</v>
      </c>
      <c r="F1095" s="2">
        <f t="shared" si="388"/>
        <v>7.7183361356058897E-2</v>
      </c>
    </row>
    <row r="1096" spans="1:7">
      <c r="E1096" s="2">
        <f t="shared" ref="E1096:F1096" si="389">+STDEV(E1084:E1093)</f>
        <v>3.7497695542961493E-2</v>
      </c>
      <c r="F1096" s="2">
        <f t="shared" si="389"/>
        <v>3.7497695542961479E-2</v>
      </c>
    </row>
    <row r="1097" spans="1:7">
      <c r="E1097" s="2">
        <f>+E1096/3.1</f>
        <v>1.2096030820310159E-2</v>
      </c>
      <c r="F1097" s="2">
        <f>+F1096/2.83</f>
        <v>1.3250069096452819E-2</v>
      </c>
    </row>
    <row r="1098" spans="1:7">
      <c r="E1098" s="2">
        <f t="shared" ref="E1098:F1098" si="390">+(E1097/E1095)*100</f>
        <v>15.671811395346296</v>
      </c>
      <c r="F1098" s="2">
        <f t="shared" si="390"/>
        <v>17.16700188182811</v>
      </c>
    </row>
    <row r="1099" spans="1:7">
      <c r="A1099" s="2" t="s">
        <v>35</v>
      </c>
      <c r="G1099" t="s">
        <v>19</v>
      </c>
    </row>
    <row r="1100" spans="1:7">
      <c r="A1100" t="s">
        <v>20</v>
      </c>
      <c r="B1100" t="s">
        <v>5</v>
      </c>
      <c r="E1100" t="s">
        <v>22</v>
      </c>
      <c r="F1100" t="s">
        <v>22</v>
      </c>
      <c r="G1100" s="5" t="s">
        <v>23</v>
      </c>
    </row>
    <row r="1101" spans="1:7">
      <c r="A1101">
        <v>1</v>
      </c>
      <c r="B1101">
        <v>6.3E-2</v>
      </c>
      <c r="C1101">
        <f t="shared" ref="C1101:C1110" si="391">+(B1101*C$13)+C$14</f>
        <v>4.8089093209551244E-2</v>
      </c>
      <c r="D1101">
        <f>(C1101-C$1111)*0.05</f>
        <v>3.1511330267421744E-3</v>
      </c>
      <c r="E1101">
        <f t="shared" ref="E1101:E1107" si="392">+D1101/G1101</f>
        <v>0.10865975954283359</v>
      </c>
      <c r="F1101">
        <v>0.1086597595428335</v>
      </c>
      <c r="G1101">
        <v>2.9000000000000001E-2</v>
      </c>
    </row>
    <row r="1102" spans="1:7">
      <c r="A1102">
        <v>2</v>
      </c>
      <c r="B1102">
        <v>3.5000000000000003E-2</v>
      </c>
      <c r="C1102">
        <f t="shared" si="391"/>
        <v>2.5171762105971798E-2</v>
      </c>
      <c r="D1102">
        <f t="shared" ref="D1102:D1110" si="393">(C1102-C$1111)*0.05</f>
        <v>2.0052664715632016E-3</v>
      </c>
      <c r="E1102">
        <f t="shared" si="392"/>
        <v>6.4066021455693345E-2</v>
      </c>
      <c r="F1102">
        <v>6.4066021455693303E-2</v>
      </c>
      <c r="G1102">
        <v>3.1300000000000001E-2</v>
      </c>
    </row>
    <row r="1103" spans="1:7">
      <c r="A1103">
        <v>3</v>
      </c>
      <c r="B1103">
        <v>4.2999999999999997E-2</v>
      </c>
      <c r="C1103">
        <f t="shared" si="391"/>
        <v>3.1719570992708779E-2</v>
      </c>
      <c r="D1103">
        <f t="shared" si="393"/>
        <v>2.3326569159000509E-3</v>
      </c>
      <c r="E1103">
        <f t="shared" si="392"/>
        <v>0.11721894049748999</v>
      </c>
      <c r="F1103">
        <v>0.1172189404974899</v>
      </c>
      <c r="G1103">
        <v>1.9900000000000001E-2</v>
      </c>
    </row>
    <row r="1104" spans="1:7">
      <c r="A1104">
        <v>4</v>
      </c>
      <c r="B1104">
        <v>6.2E-2</v>
      </c>
      <c r="C1104">
        <f t="shared" si="391"/>
        <v>4.7270617098709118E-2</v>
      </c>
      <c r="D1104">
        <f t="shared" si="393"/>
        <v>3.1102092212000679E-3</v>
      </c>
      <c r="E1104">
        <f t="shared" si="392"/>
        <v>9.094179009356923E-2</v>
      </c>
      <c r="F1104">
        <v>9.0941790093569161E-2</v>
      </c>
      <c r="G1104">
        <v>3.4200000000000001E-2</v>
      </c>
    </row>
    <row r="1105" spans="1:7">
      <c r="A1105">
        <v>5</v>
      </c>
      <c r="B1105">
        <v>0.10199999999999999</v>
      </c>
      <c r="C1105">
        <f t="shared" si="391"/>
        <v>8.0009661532394041E-2</v>
      </c>
      <c r="D1105">
        <f t="shared" si="393"/>
        <v>4.747161442884314E-3</v>
      </c>
      <c r="E1105">
        <f t="shared" si="392"/>
        <v>0.15070353786934329</v>
      </c>
      <c r="F1105">
        <v>0.15070353786934318</v>
      </c>
      <c r="G1105">
        <v>3.15E-2</v>
      </c>
    </row>
    <row r="1106" spans="1:7">
      <c r="A1106">
        <v>6</v>
      </c>
      <c r="B1106">
        <v>7.9000000000000001E-2</v>
      </c>
      <c r="C1106">
        <f t="shared" si="391"/>
        <v>6.118471098302522E-2</v>
      </c>
      <c r="D1106">
        <f t="shared" si="393"/>
        <v>3.8059139154158735E-3</v>
      </c>
      <c r="E1106">
        <f t="shared" si="392"/>
        <v>9.5866849254807901E-2</v>
      </c>
      <c r="F1106">
        <v>9.5866849254807818E-2</v>
      </c>
      <c r="G1106">
        <v>3.9699999999999999E-2</v>
      </c>
    </row>
    <row r="1107" spans="1:7">
      <c r="A1107">
        <v>7</v>
      </c>
      <c r="B1107">
        <v>3.9E-2</v>
      </c>
      <c r="C1107">
        <f t="shared" si="391"/>
        <v>2.844566654934029E-2</v>
      </c>
      <c r="D1107">
        <f t="shared" si="393"/>
        <v>2.1689616937316265E-3</v>
      </c>
      <c r="E1107">
        <f t="shared" si="392"/>
        <v>8.4725066161391652E-2</v>
      </c>
      <c r="F1107">
        <v>8.4725066161391582E-2</v>
      </c>
      <c r="G1107">
        <v>2.5600000000000001E-2</v>
      </c>
    </row>
    <row r="1108" spans="1:7">
      <c r="A1108">
        <v>8</v>
      </c>
      <c r="C1108">
        <f t="shared" si="391"/>
        <v>-3.4749017735025145E-3</v>
      </c>
      <c r="D1108">
        <f t="shared" si="393"/>
        <v>5.7293327758948631E-4</v>
      </c>
    </row>
    <row r="1109" spans="1:7">
      <c r="A1109">
        <v>9</v>
      </c>
      <c r="B1109">
        <v>6.9000000000000006E-2</v>
      </c>
      <c r="C1109">
        <f t="shared" si="391"/>
        <v>5.2999949874603984E-2</v>
      </c>
      <c r="D1109">
        <f t="shared" si="393"/>
        <v>3.3966758599948115E-3</v>
      </c>
      <c r="E1109">
        <f t="shared" ref="E1109:E1110" si="394">+D1109/G1109</f>
        <v>9.7886912391781308E-2</v>
      </c>
      <c r="F1109">
        <v>9.7886912391781225E-2</v>
      </c>
      <c r="G1109">
        <v>3.4700000000000002E-2</v>
      </c>
    </row>
    <row r="1110" spans="1:7">
      <c r="A1110">
        <v>10</v>
      </c>
      <c r="B1110">
        <v>5.6000000000000001E-2</v>
      </c>
      <c r="C1110">
        <f t="shared" si="391"/>
        <v>4.2359760433656385E-2</v>
      </c>
      <c r="D1110">
        <f t="shared" si="393"/>
        <v>2.8646663879474312E-3</v>
      </c>
      <c r="E1110">
        <f t="shared" si="394"/>
        <v>0.11740436016177996</v>
      </c>
      <c r="F1110">
        <v>0.11740436016177987</v>
      </c>
      <c r="G1110">
        <v>2.4400000000000002E-2</v>
      </c>
    </row>
    <row r="1111" spans="1:7">
      <c r="A1111" t="s">
        <v>25</v>
      </c>
      <c r="B1111">
        <v>-1.4E-2</v>
      </c>
      <c r="C1111">
        <f>+(B1111*C$13)+C$14</f>
        <v>-1.4933567325292239E-2</v>
      </c>
    </row>
    <row r="1112" spans="1:7">
      <c r="A1112" s="1"/>
      <c r="E1112" s="2">
        <f t="shared" ref="E1112:F1112" si="395">+AVERAGE(E1101:E1110)</f>
        <v>0.10305258193652114</v>
      </c>
      <c r="F1112" s="2">
        <f t="shared" si="395"/>
        <v>0.10305258193652106</v>
      </c>
      <c r="G1112" s="2"/>
    </row>
    <row r="1113" spans="1:7">
      <c r="A1113" s="4"/>
      <c r="E1113" s="2">
        <f t="shared" ref="E1113:F1113" si="396">+STDEV(E1101:E1110)</f>
        <v>2.4468227364329347E-2</v>
      </c>
      <c r="F1113" s="2">
        <f t="shared" si="396"/>
        <v>2.4468227364329277E-2</v>
      </c>
    </row>
    <row r="1114" spans="1:7">
      <c r="E1114" s="2">
        <f>+E1113/3.1</f>
        <v>7.8929765691384979E-3</v>
      </c>
      <c r="F1114" s="2">
        <f>+F1113/3</f>
        <v>8.1560757881097585E-3</v>
      </c>
    </row>
    <row r="1115" spans="1:7">
      <c r="E1115" s="2">
        <f t="shared" ref="E1115:F1115" si="397">+(E1114/E1112)*100</f>
        <v>7.659174006916639</v>
      </c>
      <c r="F1115" s="2">
        <f t="shared" si="397"/>
        <v>7.9144798071471776</v>
      </c>
    </row>
    <row r="1126" spans="1:1">
      <c r="A1126" s="2"/>
    </row>
    <row r="1140" spans="1:1">
      <c r="A1140" s="2"/>
    </row>
    <row r="1154" spans="1:1">
      <c r="A1154" s="2"/>
    </row>
    <row r="1168" spans="1:1">
      <c r="A1168" s="2"/>
    </row>
    <row r="1182" spans="1:1">
      <c r="A1182" s="1"/>
    </row>
    <row r="1183" spans="1:1">
      <c r="A1183" s="4"/>
    </row>
    <row r="1196" spans="1:1">
      <c r="A1196" s="2"/>
    </row>
    <row r="1210" spans="1:1">
      <c r="A1210" s="2"/>
    </row>
    <row r="1224" spans="1:1">
      <c r="A1224" s="2"/>
    </row>
    <row r="1238" spans="1:1">
      <c r="A1238" s="2"/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2:V681"/>
  <sheetViews>
    <sheetView zoomScale="75" workbookViewId="0"/>
  </sheetViews>
  <sheetFormatPr baseColWidth="10" defaultRowHeight="12.75"/>
  <sheetData>
    <row r="2" spans="1:22">
      <c r="G2" t="s">
        <v>47</v>
      </c>
    </row>
    <row r="3" spans="1:22">
      <c r="G3" t="s">
        <v>48</v>
      </c>
      <c r="L3" t="s">
        <v>48</v>
      </c>
    </row>
    <row r="4" spans="1:22">
      <c r="G4" s="2">
        <f>+AVERAGE(D14:D20)</f>
        <v>0.69342225304647231</v>
      </c>
      <c r="H4" s="2">
        <f>+AVERAGE(D21:D27)</f>
        <v>0.29877595820108932</v>
      </c>
      <c r="I4" s="2">
        <f>+AVERAGE(D28:D33)</f>
        <v>0.1987192538135906</v>
      </c>
      <c r="J4" s="2">
        <f>+AVERAGE(D34:D37)</f>
        <v>0.30896124025262212</v>
      </c>
      <c r="L4" s="2">
        <f>+AVERAGE(D555:D563)</f>
        <v>0.20376201125822804</v>
      </c>
      <c r="M4" s="2">
        <f>+AVERAGE(D564:D572)</f>
        <v>0.15402859172004491</v>
      </c>
      <c r="N4" s="2">
        <f>+AVERAGE(D573:D581)</f>
        <v>0.11452666202730348</v>
      </c>
      <c r="O4" s="2">
        <f>+AVERAGE(D582:D589)</f>
        <v>7.7183361356058897E-2</v>
      </c>
      <c r="P4" s="2">
        <f>+AVERAGE(D590:D598)</f>
        <v>0.10305258193652106</v>
      </c>
      <c r="S4" s="14" t="s">
        <v>49</v>
      </c>
      <c r="T4" s="15" t="s">
        <v>50</v>
      </c>
      <c r="U4" s="16" t="s">
        <v>51</v>
      </c>
      <c r="V4" s="17" t="s">
        <v>22</v>
      </c>
    </row>
    <row r="5" spans="1:22">
      <c r="G5" s="2">
        <f>+STDEV(D14:D20)</f>
        <v>0.51477728744238638</v>
      </c>
      <c r="H5" s="2">
        <f>+STDEV(D21:D27)</f>
        <v>0.25537340599196851</v>
      </c>
      <c r="I5" s="2">
        <f>+STDEV(D28:D33)</f>
        <v>0.11303554157569094</v>
      </c>
      <c r="J5" s="2">
        <f>+STDEV(D34:D37)</f>
        <v>0.49921483200162153</v>
      </c>
      <c r="L5" s="2">
        <f>+STDEV(D555:D563)</f>
        <v>0.11980495981955887</v>
      </c>
      <c r="M5" s="2">
        <f>+STDEV(D564:D572)</f>
        <v>7.6051822538687586E-2</v>
      </c>
      <c r="N5" s="2">
        <f>+STDEV(D573:D581)</f>
        <v>6.4577683102427424E-2</v>
      </c>
      <c r="O5" s="2">
        <f>+STDEV(D582:D589)</f>
        <v>3.7497695542961479E-2</v>
      </c>
      <c r="P5" s="2">
        <f>+STDEV(D590:D598)</f>
        <v>2.4468227364329277E-2</v>
      </c>
      <c r="S5">
        <v>40</v>
      </c>
      <c r="T5" t="s">
        <v>52</v>
      </c>
      <c r="U5" s="12">
        <v>0</v>
      </c>
      <c r="V5">
        <v>1.8475310269009071</v>
      </c>
    </row>
    <row r="6" spans="1:22">
      <c r="G6" s="2">
        <f t="shared" ref="G6:H6" si="0">+G5/2.65</f>
        <v>0.19425558016693825</v>
      </c>
      <c r="H6" s="2">
        <f t="shared" si="0"/>
        <v>9.636732301583717E-2</v>
      </c>
      <c r="I6" s="2">
        <f>+I5/2.45</f>
        <v>4.6136955745179974E-2</v>
      </c>
      <c r="J6" s="2">
        <f>+J5/2</f>
        <v>0.24960741600081077</v>
      </c>
      <c r="L6" s="2">
        <f t="shared" ref="L6:N6" si="1">+L5/3</f>
        <v>3.9934986606519625E-2</v>
      </c>
      <c r="M6" s="2">
        <f t="shared" si="1"/>
        <v>2.5350607512895862E-2</v>
      </c>
      <c r="N6" s="2">
        <f t="shared" si="1"/>
        <v>2.1525894367475807E-2</v>
      </c>
      <c r="O6" s="2">
        <f>+O5/2.83</f>
        <v>1.3250069096452819E-2</v>
      </c>
      <c r="P6" s="2">
        <f>+P5/3</f>
        <v>8.1560757881097585E-3</v>
      </c>
      <c r="S6">
        <v>40</v>
      </c>
      <c r="T6" t="s">
        <v>52</v>
      </c>
      <c r="U6" s="12">
        <v>0</v>
      </c>
      <c r="V6">
        <v>0.5155755028926754</v>
      </c>
    </row>
    <row r="7" spans="1:22">
      <c r="G7" s="2">
        <f t="shared" ref="G7:J7" si="2">+(G6/G4)*100</f>
        <v>28.014038965940063</v>
      </c>
      <c r="H7" s="2">
        <f t="shared" si="2"/>
        <v>32.254041990546554</v>
      </c>
      <c r="I7" s="2">
        <f t="shared" si="2"/>
        <v>23.217154281617287</v>
      </c>
      <c r="J7" s="2">
        <f t="shared" si="2"/>
        <v>80.789232913720596</v>
      </c>
      <c r="L7" s="2">
        <f t="shared" ref="L7:P7" si="3">+(L6/L4)*100</f>
        <v>19.598838056182085</v>
      </c>
      <c r="M7" s="2">
        <f t="shared" si="3"/>
        <v>16.458377778959328</v>
      </c>
      <c r="N7" s="2">
        <f t="shared" si="3"/>
        <v>18.795531089820791</v>
      </c>
      <c r="O7" s="2">
        <f t="shared" si="3"/>
        <v>17.16700188182811</v>
      </c>
      <c r="P7" s="2">
        <f t="shared" si="3"/>
        <v>7.9144798071471776</v>
      </c>
      <c r="S7">
        <v>40</v>
      </c>
      <c r="T7" t="s">
        <v>52</v>
      </c>
      <c r="U7" s="12">
        <v>0</v>
      </c>
      <c r="V7">
        <v>0.4906070255047808</v>
      </c>
    </row>
    <row r="8" spans="1:22">
      <c r="S8">
        <v>40</v>
      </c>
      <c r="T8" t="s">
        <v>52</v>
      </c>
      <c r="U8" s="12">
        <v>0</v>
      </c>
      <c r="V8">
        <v>0.60182066973685489</v>
      </c>
    </row>
    <row r="9" spans="1:22">
      <c r="G9" t="s">
        <v>53</v>
      </c>
      <c r="S9">
        <v>40</v>
      </c>
      <c r="T9" t="s">
        <v>52</v>
      </c>
      <c r="U9" s="12">
        <v>0</v>
      </c>
      <c r="V9">
        <v>0.36868293281176684</v>
      </c>
    </row>
    <row r="10" spans="1:22">
      <c r="G10" s="2">
        <f>+AVERAGE(D38:D47)</f>
        <v>0.48900752995193197</v>
      </c>
      <c r="H10" s="2">
        <f>+AVERAGE(D48:D56)</f>
        <v>0.18251158303035941</v>
      </c>
      <c r="I10" s="2">
        <f>+AVERAGE(D57:D66)</f>
        <v>0.25852898432453986</v>
      </c>
      <c r="J10" s="2">
        <f>+AVERAGE(D67:D75)</f>
        <v>0.26821445717769993</v>
      </c>
      <c r="K10" s="2">
        <f>+AVERAGE(D76:D85)</f>
        <v>0.23053331811430705</v>
      </c>
      <c r="S10">
        <v>40</v>
      </c>
      <c r="T10" t="s">
        <v>52</v>
      </c>
      <c r="U10" s="12">
        <v>0</v>
      </c>
      <c r="V10">
        <v>0.45308498993046104</v>
      </c>
    </row>
    <row r="11" spans="1:22">
      <c r="B11" s="2"/>
      <c r="G11" s="2">
        <f>+STDEV(D38:D47)</f>
        <v>0.18739645554871398</v>
      </c>
      <c r="H11" s="2">
        <f>+STDEV(D48:D56)</f>
        <v>0.10307023807235539</v>
      </c>
      <c r="I11" s="2">
        <f>+STDEV(D57:D66)</f>
        <v>0.14361897249070735</v>
      </c>
      <c r="J11" s="2">
        <f>+STDEV(D67:D75)</f>
        <v>0.12139541477739017</v>
      </c>
      <c r="K11" s="2">
        <f>+STDEV(D76:D85)</f>
        <v>0.12212254181016949</v>
      </c>
      <c r="S11">
        <v>40</v>
      </c>
      <c r="T11" t="s">
        <v>52</v>
      </c>
      <c r="U11" s="12">
        <v>0</v>
      </c>
      <c r="V11">
        <v>0.57665362354785954</v>
      </c>
    </row>
    <row r="12" spans="1:22">
      <c r="D12" s="3"/>
      <c r="G12" s="2">
        <f>+G11/3.16</f>
        <v>5.9302675806555051E-2</v>
      </c>
      <c r="H12" s="2">
        <f>+H11/3</f>
        <v>3.4356746024118465E-2</v>
      </c>
      <c r="I12" s="2">
        <f>+I11/3.16</f>
        <v>4.5449041927439031E-2</v>
      </c>
      <c r="J12" s="2">
        <f>+J11/3</f>
        <v>4.0465138259130055E-2</v>
      </c>
      <c r="K12" s="2">
        <f>+K11/3.16</f>
        <v>3.8646373990559965E-2</v>
      </c>
      <c r="S12">
        <v>40</v>
      </c>
      <c r="T12" t="s">
        <v>52</v>
      </c>
      <c r="U12" s="2">
        <v>1</v>
      </c>
      <c r="V12">
        <v>0.65954871067860377</v>
      </c>
    </row>
    <row r="13" spans="1:22">
      <c r="A13" s="14" t="s">
        <v>49</v>
      </c>
      <c r="B13" s="15" t="s">
        <v>50</v>
      </c>
      <c r="C13" s="16" t="s">
        <v>51</v>
      </c>
      <c r="D13" s="17" t="s">
        <v>22</v>
      </c>
      <c r="F13" s="2"/>
      <c r="G13" s="2">
        <f t="shared" ref="G13:K13" si="4">+(G12/G10)*100</f>
        <v>12.127149823722414</v>
      </c>
      <c r="H13" s="2">
        <f t="shared" si="4"/>
        <v>18.824419499119397</v>
      </c>
      <c r="I13" s="2">
        <f t="shared" si="4"/>
        <v>17.579863258343742</v>
      </c>
      <c r="J13" s="2">
        <f t="shared" si="4"/>
        <v>15.086859479882817</v>
      </c>
      <c r="K13" s="2">
        <f t="shared" si="4"/>
        <v>16.763899598841348</v>
      </c>
      <c r="S13">
        <v>40</v>
      </c>
      <c r="T13" t="s">
        <v>52</v>
      </c>
      <c r="U13" s="2">
        <v>1</v>
      </c>
      <c r="V13">
        <v>0.66058111308124057</v>
      </c>
    </row>
    <row r="14" spans="1:22">
      <c r="A14">
        <v>40</v>
      </c>
      <c r="B14" t="s">
        <v>52</v>
      </c>
      <c r="C14" s="12">
        <v>0</v>
      </c>
      <c r="D14">
        <v>1.8475310269009071</v>
      </c>
      <c r="F14" s="5"/>
      <c r="S14">
        <v>40</v>
      </c>
      <c r="T14" t="s">
        <v>52</v>
      </c>
      <c r="U14" s="2">
        <v>1</v>
      </c>
      <c r="V14">
        <v>7.1796150073870357E-2</v>
      </c>
    </row>
    <row r="15" spans="1:22">
      <c r="A15">
        <v>40</v>
      </c>
      <c r="B15" t="s">
        <v>52</v>
      </c>
      <c r="C15" s="12">
        <v>0</v>
      </c>
      <c r="D15">
        <v>0.5155755028926754</v>
      </c>
      <c r="G15" t="s">
        <v>54</v>
      </c>
      <c r="S15">
        <v>40</v>
      </c>
      <c r="T15" t="s">
        <v>52</v>
      </c>
      <c r="U15" s="2">
        <v>1</v>
      </c>
      <c r="V15">
        <v>9.869858983684425E-2</v>
      </c>
    </row>
    <row r="16" spans="1:22">
      <c r="A16">
        <v>40</v>
      </c>
      <c r="B16" t="s">
        <v>52</v>
      </c>
      <c r="C16" s="12">
        <v>0</v>
      </c>
      <c r="D16">
        <v>0.4906070255047808</v>
      </c>
      <c r="G16" s="2">
        <f>+AVERAGE(D86:D94)</f>
        <v>0.14773508566561061</v>
      </c>
      <c r="H16" s="2">
        <f>+AVERAGE(D95:D104)</f>
        <v>0.13258738286925981</v>
      </c>
      <c r="I16" s="2">
        <f>+AVERAGE(D105:D114)</f>
        <v>0.66546315647420295</v>
      </c>
      <c r="J16" s="2">
        <f>+AVERAGE(D115:D124)</f>
        <v>0.37746364382372616</v>
      </c>
      <c r="K16" s="2">
        <f>+AVERAGE(D125:D134)</f>
        <v>0.36826083346937588</v>
      </c>
      <c r="S16">
        <v>40</v>
      </c>
      <c r="T16" t="s">
        <v>52</v>
      </c>
      <c r="U16" s="2">
        <v>1</v>
      </c>
      <c r="V16">
        <v>0.14931658778876555</v>
      </c>
    </row>
    <row r="17" spans="1:22">
      <c r="A17">
        <v>40</v>
      </c>
      <c r="B17" t="s">
        <v>52</v>
      </c>
      <c r="C17" s="12">
        <v>0</v>
      </c>
      <c r="D17">
        <v>0.60182066973685489</v>
      </c>
      <c r="G17" s="2">
        <f>+STDEV(D86:D94)</f>
        <v>9.6274997672499363E-2</v>
      </c>
      <c r="H17" s="2">
        <f>+STDEV(D95:D104)</f>
        <v>6.1249114334857871E-2</v>
      </c>
      <c r="I17" s="2">
        <f>+STDEV(D105:D114)</f>
        <v>0.15449779505596037</v>
      </c>
      <c r="J17" s="2">
        <f>+STDEV(D115:D124)</f>
        <v>0.19390799911171713</v>
      </c>
      <c r="K17" s="2">
        <f>+STDEV(D125:D134)</f>
        <v>0.11155381522527476</v>
      </c>
      <c r="S17">
        <v>40</v>
      </c>
      <c r="T17" t="s">
        <v>52</v>
      </c>
      <c r="U17" s="2">
        <v>1</v>
      </c>
      <c r="V17">
        <v>0.17246460907030448</v>
      </c>
    </row>
    <row r="18" spans="1:22">
      <c r="A18">
        <v>40</v>
      </c>
      <c r="B18" t="s">
        <v>52</v>
      </c>
      <c r="C18" s="12">
        <v>0</v>
      </c>
      <c r="D18">
        <v>0.36868293281176684</v>
      </c>
      <c r="G18" s="2">
        <f>+G17/3</f>
        <v>3.2091665890833121E-2</v>
      </c>
      <c r="H18" s="2">
        <f t="shared" ref="H18:K18" si="5">+H17/3.16</f>
        <v>1.9382631118625909E-2</v>
      </c>
      <c r="I18" s="2">
        <f t="shared" si="5"/>
        <v>4.8891707296189989E-2</v>
      </c>
      <c r="J18" s="2">
        <f t="shared" si="5"/>
        <v>6.1363290858138332E-2</v>
      </c>
      <c r="K18" s="2">
        <f t="shared" si="5"/>
        <v>3.5301840261162898E-2</v>
      </c>
      <c r="S18">
        <v>40</v>
      </c>
      <c r="T18" t="s">
        <v>52</v>
      </c>
      <c r="U18" s="2">
        <v>1</v>
      </c>
      <c r="V18">
        <v>0.27902594687799642</v>
      </c>
    </row>
    <row r="19" spans="1:22">
      <c r="A19">
        <v>40</v>
      </c>
      <c r="B19" t="s">
        <v>52</v>
      </c>
      <c r="C19" s="12">
        <v>0</v>
      </c>
      <c r="D19">
        <v>0.45308498993046104</v>
      </c>
      <c r="G19" s="2">
        <f t="shared" ref="G19:K19" si="6">+(G18/G16)*100</f>
        <v>21.722440371050826</v>
      </c>
      <c r="H19" s="2">
        <f t="shared" si="6"/>
        <v>14.618759869284473</v>
      </c>
      <c r="I19" s="2">
        <f t="shared" si="6"/>
        <v>7.3470194135511546</v>
      </c>
      <c r="J19" s="2">
        <f t="shared" si="6"/>
        <v>16.256742036537624</v>
      </c>
      <c r="K19" s="2">
        <f t="shared" si="6"/>
        <v>9.5860968782873712</v>
      </c>
      <c r="S19">
        <v>40</v>
      </c>
      <c r="T19" t="s">
        <v>52</v>
      </c>
      <c r="U19" s="11">
        <v>2</v>
      </c>
      <c r="V19">
        <v>0.36950620538018164</v>
      </c>
    </row>
    <row r="20" spans="1:22">
      <c r="A20">
        <v>40</v>
      </c>
      <c r="B20" t="s">
        <v>52</v>
      </c>
      <c r="C20" s="12">
        <v>0</v>
      </c>
      <c r="D20">
        <v>0.57665362354785954</v>
      </c>
      <c r="S20">
        <v>40</v>
      </c>
      <c r="T20" t="s">
        <v>52</v>
      </c>
      <c r="U20" s="11">
        <v>2</v>
      </c>
      <c r="V20">
        <v>0.12923307013296673</v>
      </c>
    </row>
    <row r="21" spans="1:22">
      <c r="A21">
        <v>40</v>
      </c>
      <c r="B21" t="s">
        <v>52</v>
      </c>
      <c r="C21" s="2">
        <v>1</v>
      </c>
      <c r="D21">
        <v>0.65954871067860377</v>
      </c>
      <c r="G21" t="s">
        <v>55</v>
      </c>
      <c r="S21">
        <v>40</v>
      </c>
      <c r="T21" t="s">
        <v>52</v>
      </c>
      <c r="U21" s="11">
        <v>2</v>
      </c>
      <c r="V21">
        <v>0.15888065681052971</v>
      </c>
    </row>
    <row r="22" spans="1:22">
      <c r="A22">
        <v>40</v>
      </c>
      <c r="B22" t="s">
        <v>52</v>
      </c>
      <c r="C22" s="2">
        <v>1</v>
      </c>
      <c r="D22">
        <v>0.66058111308124057</v>
      </c>
      <c r="G22" s="2">
        <f>+AVERAGE(D135:D142)</f>
        <v>0.17194530591943094</v>
      </c>
      <c r="H22" s="2">
        <f>+AVERAGE(D143:D152)</f>
        <v>0.18222382624038685</v>
      </c>
      <c r="I22" s="2">
        <f>+AVERAGE(D153:D161)</f>
        <v>0.54639050794921151</v>
      </c>
      <c r="J22" s="2">
        <f>+AVERAGE(D162:D169)</f>
        <v>0.36271793130807978</v>
      </c>
      <c r="K22" s="2">
        <f>+AVERAGE(D170:D178)</f>
        <v>0.27802739419905881</v>
      </c>
      <c r="S22">
        <v>40</v>
      </c>
      <c r="T22" t="s">
        <v>52</v>
      </c>
      <c r="U22" s="11">
        <v>2</v>
      </c>
      <c r="V22">
        <v>5.5302439921765062E-2</v>
      </c>
    </row>
    <row r="23" spans="1:22">
      <c r="A23">
        <v>40</v>
      </c>
      <c r="B23" t="s">
        <v>52</v>
      </c>
      <c r="C23" s="2">
        <v>1</v>
      </c>
      <c r="D23">
        <v>7.1796150073870357E-2</v>
      </c>
      <c r="G23" s="2">
        <f>+STDEV(D135:D142)</f>
        <v>8.3817889589447261E-2</v>
      </c>
      <c r="H23" s="2">
        <f>+STDEV(D143:D152)</f>
        <v>7.3688952729715568E-2</v>
      </c>
      <c r="I23" s="2">
        <f>+STDEV(D153:D161)</f>
        <v>0.26877866337023648</v>
      </c>
      <c r="J23" s="2">
        <f>+STDEV(D162:D169)</f>
        <v>0.1002806953729707</v>
      </c>
      <c r="K23" s="2">
        <f>+STDEV(D170:D178)</f>
        <v>0.1051949671752079</v>
      </c>
      <c r="S23">
        <v>40</v>
      </c>
      <c r="T23" t="s">
        <v>52</v>
      </c>
      <c r="U23" s="11">
        <v>2</v>
      </c>
      <c r="V23">
        <v>0.19292651184135751</v>
      </c>
    </row>
    <row r="24" spans="1:22">
      <c r="A24">
        <v>40</v>
      </c>
      <c r="B24" t="s">
        <v>52</v>
      </c>
      <c r="C24" s="2">
        <v>1</v>
      </c>
      <c r="D24">
        <v>9.869858983684425E-2</v>
      </c>
      <c r="G24" s="2">
        <f>+G23/2.83</f>
        <v>2.9617628830193379E-2</v>
      </c>
      <c r="H24" s="2">
        <f>+H23/3.16</f>
        <v>2.3319288838517582E-2</v>
      </c>
      <c r="I24" s="2">
        <f>+I23/3</f>
        <v>8.9592887790078832E-2</v>
      </c>
      <c r="J24" s="2">
        <f>+J23/2.64</f>
        <v>3.7985111883701017E-2</v>
      </c>
      <c r="K24" s="2">
        <f>+K23/3</f>
        <v>3.5064989058402635E-2</v>
      </c>
      <c r="S24">
        <v>40</v>
      </c>
      <c r="T24" t="s">
        <v>52</v>
      </c>
      <c r="U24" s="11">
        <v>2</v>
      </c>
      <c r="V24">
        <v>0.28646663879474304</v>
      </c>
    </row>
    <row r="25" spans="1:22">
      <c r="A25">
        <v>40</v>
      </c>
      <c r="B25" t="s">
        <v>52</v>
      </c>
      <c r="C25" s="2">
        <v>1</v>
      </c>
      <c r="D25">
        <v>0.14931658778876555</v>
      </c>
      <c r="G25" s="2">
        <f t="shared" ref="G25:K25" si="7">+(G24/G22)*100</f>
        <v>17.225029012464827</v>
      </c>
      <c r="H25" s="2">
        <f t="shared" si="7"/>
        <v>12.797058057465623</v>
      </c>
      <c r="I25" s="2">
        <f t="shared" si="7"/>
        <v>16.397226248741266</v>
      </c>
      <c r="J25" s="2">
        <f t="shared" si="7"/>
        <v>10.472355680546107</v>
      </c>
      <c r="K25" s="2">
        <f t="shared" si="7"/>
        <v>12.612062620454303</v>
      </c>
      <c r="S25">
        <v>40</v>
      </c>
      <c r="T25" t="s">
        <v>52</v>
      </c>
      <c r="U25">
        <v>3</v>
      </c>
      <c r="V25">
        <v>1.0568672110874009</v>
      </c>
    </row>
    <row r="26" spans="1:22">
      <c r="A26">
        <v>40</v>
      </c>
      <c r="B26" t="s">
        <v>52</v>
      </c>
      <c r="C26" s="2">
        <v>1</v>
      </c>
      <c r="D26">
        <v>0.17246460907030448</v>
      </c>
      <c r="S26">
        <v>40</v>
      </c>
      <c r="T26" t="s">
        <v>52</v>
      </c>
      <c r="U26">
        <v>3</v>
      </c>
      <c r="V26">
        <v>9.0225713006218247E-2</v>
      </c>
    </row>
    <row r="27" spans="1:22">
      <c r="A27">
        <v>40</v>
      </c>
      <c r="B27" t="s">
        <v>52</v>
      </c>
      <c r="C27" s="2">
        <v>1</v>
      </c>
      <c r="D27">
        <v>0.27902594687799642</v>
      </c>
      <c r="G27" t="s">
        <v>56</v>
      </c>
      <c r="S27">
        <v>40</v>
      </c>
      <c r="T27" t="s">
        <v>52</v>
      </c>
      <c r="U27">
        <v>3</v>
      </c>
      <c r="V27">
        <v>5.898926924988275E-2</v>
      </c>
    </row>
    <row r="28" spans="1:22">
      <c r="A28">
        <v>40</v>
      </c>
      <c r="B28" t="s">
        <v>52</v>
      </c>
      <c r="C28" s="11">
        <v>2</v>
      </c>
      <c r="D28">
        <v>0.36950620538018164</v>
      </c>
      <c r="G28" s="2">
        <f>+AVERAGE(D179:D188)</f>
        <v>0.42218199003938661</v>
      </c>
      <c r="H28" s="2">
        <f>+AVERAGE(D189:D198)</f>
        <v>0.14581546857529015</v>
      </c>
      <c r="I28" s="2">
        <f>+AVERAGE(D199:D208)</f>
        <v>0.21700468735131584</v>
      </c>
      <c r="J28" s="2">
        <f>+AVERAGE(D209:D218)</f>
        <v>7.2325413958269552E-2</v>
      </c>
      <c r="K28" s="2">
        <f>+AVERAGE(D219:D228)</f>
        <v>0.17205231816271163</v>
      </c>
      <c r="S28">
        <v>40</v>
      </c>
      <c r="T28" t="s">
        <v>52</v>
      </c>
      <c r="U28">
        <v>3</v>
      </c>
      <c r="V28">
        <v>2.9762767666986392E-2</v>
      </c>
    </row>
    <row r="29" spans="1:22">
      <c r="A29">
        <v>40</v>
      </c>
      <c r="B29" t="s">
        <v>52</v>
      </c>
      <c r="C29" s="11">
        <v>2</v>
      </c>
      <c r="D29">
        <v>0.12923307013296673</v>
      </c>
      <c r="G29" s="2">
        <f>+STDEV(D179:D188)</f>
        <v>0.13582906431097511</v>
      </c>
      <c r="H29" s="2">
        <f>+STDEV(D189:D198)</f>
        <v>0.12466959237151067</v>
      </c>
      <c r="I29" s="2">
        <f>+STDEV(D199:D208)</f>
        <v>0.13066173897530661</v>
      </c>
      <c r="J29" s="2">
        <f>+STDEV(D209:D218)</f>
        <v>6.1182449007722607E-2</v>
      </c>
      <c r="K29" s="2">
        <f>+STDEV(D219:D228)</f>
        <v>9.4328722837171586E-2</v>
      </c>
      <c r="S29">
        <v>40</v>
      </c>
      <c r="T29" t="s">
        <v>57</v>
      </c>
      <c r="U29" s="11">
        <v>0</v>
      </c>
      <c r="V29">
        <v>0.393795109933474</v>
      </c>
    </row>
    <row r="30" spans="1:22">
      <c r="A30">
        <v>40</v>
      </c>
      <c r="B30" t="s">
        <v>52</v>
      </c>
      <c r="C30" s="11">
        <v>2</v>
      </c>
      <c r="D30">
        <v>0.15888065681052971</v>
      </c>
      <c r="G30" s="2">
        <f t="shared" ref="G30:K30" si="8">+G29/3.16</f>
        <v>4.2983881111068073E-2</v>
      </c>
      <c r="H30" s="2">
        <f t="shared" si="8"/>
        <v>3.9452402649212237E-2</v>
      </c>
      <c r="I30" s="2">
        <f t="shared" si="8"/>
        <v>4.1348651574464115E-2</v>
      </c>
      <c r="J30" s="2">
        <f t="shared" si="8"/>
        <v>1.936153449611475E-2</v>
      </c>
      <c r="K30" s="2">
        <f t="shared" si="8"/>
        <v>2.9850861657332778E-2</v>
      </c>
      <c r="S30">
        <v>40</v>
      </c>
      <c r="T30" t="s">
        <v>57</v>
      </c>
      <c r="U30" s="11">
        <v>0</v>
      </c>
      <c r="V30">
        <v>0.60608674030714138</v>
      </c>
    </row>
    <row r="31" spans="1:22">
      <c r="A31">
        <v>40</v>
      </c>
      <c r="B31" t="s">
        <v>52</v>
      </c>
      <c r="C31" s="11">
        <v>2</v>
      </c>
      <c r="D31">
        <v>5.5302439921765062E-2</v>
      </c>
      <c r="F31" s="5"/>
      <c r="G31" s="2">
        <f t="shared" ref="G31:K31" si="9">+(G30/G28)*100</f>
        <v>10.181363043709652</v>
      </c>
      <c r="H31" s="2">
        <f t="shared" si="9"/>
        <v>27.056390542572263</v>
      </c>
      <c r="I31" s="2">
        <f t="shared" si="9"/>
        <v>19.054266559469962</v>
      </c>
      <c r="J31" s="2">
        <f t="shared" si="9"/>
        <v>26.770029283601477</v>
      </c>
      <c r="K31" s="2">
        <f t="shared" si="9"/>
        <v>17.34987472188693</v>
      </c>
      <c r="S31">
        <v>40</v>
      </c>
      <c r="T31" t="s">
        <v>57</v>
      </c>
      <c r="U31" s="11">
        <v>0</v>
      </c>
      <c r="V31">
        <v>0.32456811292015197</v>
      </c>
    </row>
    <row r="32" spans="1:22">
      <c r="A32">
        <v>40</v>
      </c>
      <c r="B32" t="s">
        <v>52</v>
      </c>
      <c r="C32" s="11">
        <v>2</v>
      </c>
      <c r="D32">
        <v>0.19292651184135751</v>
      </c>
      <c r="S32">
        <v>40</v>
      </c>
      <c r="T32" t="s">
        <v>57</v>
      </c>
      <c r="U32" s="11">
        <v>0</v>
      </c>
      <c r="V32">
        <v>0.42322910005084113</v>
      </c>
    </row>
    <row r="33" spans="1:22">
      <c r="A33">
        <v>40</v>
      </c>
      <c r="B33" t="s">
        <v>52</v>
      </c>
      <c r="C33" s="11">
        <v>2</v>
      </c>
      <c r="D33">
        <v>0.28646663879474304</v>
      </c>
      <c r="G33" t="s">
        <v>58</v>
      </c>
      <c r="S33">
        <v>40</v>
      </c>
      <c r="T33" t="s">
        <v>57</v>
      </c>
      <c r="U33" s="11">
        <v>0</v>
      </c>
      <c r="V33">
        <v>0.62204184424001319</v>
      </c>
    </row>
    <row r="34" spans="1:22">
      <c r="A34">
        <v>40</v>
      </c>
      <c r="B34" t="s">
        <v>52</v>
      </c>
      <c r="C34">
        <v>3</v>
      </c>
      <c r="D34">
        <v>1.0568672110874009</v>
      </c>
      <c r="G34" s="2">
        <f>+AVERAGE(D229:D238)</f>
        <v>0.27683279859896853</v>
      </c>
      <c r="H34" s="2">
        <f>+AVERAGE(D239:D248)</f>
        <v>0.23853528861119438</v>
      </c>
      <c r="I34" s="2">
        <f>+AVERAGE(D249:D258)</f>
        <v>0.52245502976911884</v>
      </c>
      <c r="J34" s="2">
        <f>+AVERAGE(D259:D266)</f>
        <v>0.66036391535483863</v>
      </c>
      <c r="K34" s="2">
        <f>+AVERAGE(D267:D276)</f>
        <v>0.13698734605537596</v>
      </c>
      <c r="S34">
        <v>40</v>
      </c>
      <c r="T34" t="s">
        <v>57</v>
      </c>
      <c r="U34" s="11">
        <v>0</v>
      </c>
      <c r="V34">
        <v>0.31916120083109939</v>
      </c>
    </row>
    <row r="35" spans="1:22">
      <c r="A35">
        <v>40</v>
      </c>
      <c r="B35" t="s">
        <v>52</v>
      </c>
      <c r="C35">
        <v>3</v>
      </c>
      <c r="D35">
        <v>9.0225713006218247E-2</v>
      </c>
      <c r="G35" s="2">
        <f>+STDEV(D229:D238)</f>
        <v>0.13362762936091621</v>
      </c>
      <c r="H35" s="2">
        <f>+STDEV(D239:D248)</f>
        <v>9.5445250089479572E-2</v>
      </c>
      <c r="I35" s="2">
        <f>+STDEV(D249:D258)</f>
        <v>0.18174782617758711</v>
      </c>
      <c r="J35" s="2">
        <f>+STDEV(D259:D266)</f>
        <v>0.26824212277232407</v>
      </c>
      <c r="K35" s="2">
        <f>+STDEV(D267:D276)</f>
        <v>0.16860016132246886</v>
      </c>
      <c r="S35">
        <v>40</v>
      </c>
      <c r="T35" t="s">
        <v>57</v>
      </c>
      <c r="U35" s="11">
        <v>0</v>
      </c>
      <c r="V35">
        <v>0.77394761776521948</v>
      </c>
    </row>
    <row r="36" spans="1:22">
      <c r="A36">
        <v>40</v>
      </c>
      <c r="B36" t="s">
        <v>52</v>
      </c>
      <c r="C36">
        <v>3</v>
      </c>
      <c r="D36">
        <v>5.898926924988275E-2</v>
      </c>
      <c r="G36" s="2">
        <f t="shared" ref="G36:I36" si="10">+G35/3.16</f>
        <v>4.2287224481302593E-2</v>
      </c>
      <c r="H36" s="2">
        <f t="shared" si="10"/>
        <v>3.0204193066291001E-2</v>
      </c>
      <c r="I36" s="2">
        <f t="shared" si="10"/>
        <v>5.7515134866325035E-2</v>
      </c>
      <c r="J36" s="2">
        <f>+J35/2.83</f>
        <v>9.4785202393047371E-2</v>
      </c>
      <c r="K36" s="2">
        <f>+K35/3.16</f>
        <v>5.3354481431161026E-2</v>
      </c>
      <c r="S36">
        <v>40</v>
      </c>
      <c r="T36" t="s">
        <v>57</v>
      </c>
      <c r="U36" s="11">
        <v>0</v>
      </c>
      <c r="V36">
        <v>0.77272278787579285</v>
      </c>
    </row>
    <row r="37" spans="1:22">
      <c r="A37">
        <v>40</v>
      </c>
      <c r="B37" t="s">
        <v>52</v>
      </c>
      <c r="C37">
        <v>3</v>
      </c>
      <c r="D37">
        <v>2.9762767666986392E-2</v>
      </c>
      <c r="G37" s="2">
        <f t="shared" ref="G37:K37" si="11">+(G36/G34)*100</f>
        <v>15.275366464998108</v>
      </c>
      <c r="H37" s="2">
        <f t="shared" si="11"/>
        <v>12.662358363052507</v>
      </c>
      <c r="I37" s="2">
        <f t="shared" si="11"/>
        <v>11.008628798490443</v>
      </c>
      <c r="J37" s="2">
        <f t="shared" si="11"/>
        <v>14.353479981127631</v>
      </c>
      <c r="K37" s="2">
        <f t="shared" si="11"/>
        <v>38.948474415726643</v>
      </c>
      <c r="S37">
        <v>40</v>
      </c>
      <c r="T37" t="s">
        <v>57</v>
      </c>
      <c r="U37" s="11">
        <v>0</v>
      </c>
      <c r="V37">
        <v>0.30116462529225985</v>
      </c>
    </row>
    <row r="38" spans="1:22">
      <c r="A38">
        <v>40</v>
      </c>
      <c r="B38" t="s">
        <v>57</v>
      </c>
      <c r="C38" s="11">
        <v>0</v>
      </c>
      <c r="D38">
        <v>0.393795109933474</v>
      </c>
      <c r="S38">
        <v>40</v>
      </c>
      <c r="T38" t="s">
        <v>57</v>
      </c>
      <c r="U38" s="11">
        <v>0</v>
      </c>
      <c r="V38">
        <v>0.35335816030332601</v>
      </c>
    </row>
    <row r="39" spans="1:22">
      <c r="A39">
        <v>40</v>
      </c>
      <c r="B39" t="s">
        <v>57</v>
      </c>
      <c r="C39" s="11">
        <v>0</v>
      </c>
      <c r="D39">
        <v>0.60608674030714138</v>
      </c>
      <c r="G39" t="s">
        <v>59</v>
      </c>
      <c r="S39">
        <v>40</v>
      </c>
      <c r="T39" t="s">
        <v>57</v>
      </c>
      <c r="U39" s="11">
        <v>0.1</v>
      </c>
      <c r="V39">
        <v>9.008384867759206E-2</v>
      </c>
    </row>
    <row r="40" spans="1:22">
      <c r="A40">
        <v>40</v>
      </c>
      <c r="B40" t="s">
        <v>57</v>
      </c>
      <c r="C40" s="11">
        <v>0</v>
      </c>
      <c r="D40">
        <v>0.32456811292015197</v>
      </c>
      <c r="G40" s="2">
        <f>+AVERAGE(D277:D286)</f>
        <v>0.1453034760715988</v>
      </c>
      <c r="H40" s="2">
        <f>+AVERAGE(D287:D295)</f>
        <v>6.5512597581004181E-2</v>
      </c>
      <c r="I40" s="2">
        <f>+AVERAGE(D296:D305)</f>
        <v>0.19129457203710087</v>
      </c>
      <c r="J40" s="2">
        <f>+AVERAGE(D306:D315)</f>
        <v>0.18326676639306755</v>
      </c>
      <c r="K40" s="2">
        <f>+AVERAGE(D316:D325)</f>
        <v>0.12870586279305091</v>
      </c>
      <c r="S40">
        <v>40</v>
      </c>
      <c r="T40" t="s">
        <v>57</v>
      </c>
      <c r="U40" s="11">
        <v>0.1</v>
      </c>
      <c r="V40">
        <v>0.19339519918632431</v>
      </c>
    </row>
    <row r="41" spans="1:22">
      <c r="A41">
        <v>40</v>
      </c>
      <c r="B41" t="s">
        <v>57</v>
      </c>
      <c r="C41" s="11">
        <v>0</v>
      </c>
      <c r="D41">
        <v>0.42322910005084113</v>
      </c>
      <c r="G41" s="2">
        <f>+STDEV(D277:D286)</f>
        <v>5.228159908006292E-2</v>
      </c>
      <c r="H41" s="2">
        <f>+STDEV(D287:D295)</f>
        <v>3.9415390550496747E-2</v>
      </c>
      <c r="I41" s="2">
        <f>+STDEV(D296:D305)</f>
        <v>0.10797306226478495</v>
      </c>
      <c r="J41" s="2">
        <f>+STDEV(D306:D315)</f>
        <v>9.4372009678096183E-2</v>
      </c>
      <c r="K41" s="2">
        <f>+STDEV(D316:D325)</f>
        <v>7.9255652837132123E-2</v>
      </c>
      <c r="S41">
        <v>40</v>
      </c>
      <c r="T41" t="s">
        <v>57</v>
      </c>
      <c r="U41" s="11">
        <v>0.1</v>
      </c>
      <c r="V41">
        <v>0.13954860893668372</v>
      </c>
    </row>
    <row r="42" spans="1:22">
      <c r="A42">
        <v>40</v>
      </c>
      <c r="B42" t="s">
        <v>57</v>
      </c>
      <c r="C42" s="11">
        <v>0</v>
      </c>
      <c r="D42">
        <v>0.62204184424001319</v>
      </c>
      <c r="G42" s="2">
        <f>+G41/3.16</f>
        <v>1.6544809835462949E-2</v>
      </c>
      <c r="H42" s="2">
        <f>+H41/3</f>
        <v>1.3138463516832248E-2</v>
      </c>
      <c r="I42" s="2">
        <f t="shared" ref="I42:K42" si="12">+I41/3.16</f>
        <v>3.4168690590121821E-2</v>
      </c>
      <c r="J42" s="2">
        <f t="shared" si="12"/>
        <v>2.9864560024713979E-2</v>
      </c>
      <c r="K42" s="2">
        <f t="shared" si="12"/>
        <v>2.5080902796560799E-2</v>
      </c>
      <c r="S42">
        <v>40</v>
      </c>
      <c r="T42" t="s">
        <v>57</v>
      </c>
      <c r="U42" s="11">
        <v>0.1</v>
      </c>
      <c r="V42">
        <v>0.18887910250202825</v>
      </c>
    </row>
    <row r="43" spans="1:22">
      <c r="A43">
        <v>40</v>
      </c>
      <c r="B43" t="s">
        <v>57</v>
      </c>
      <c r="C43" s="11">
        <v>0</v>
      </c>
      <c r="D43">
        <v>0.31916120083109939</v>
      </c>
      <c r="G43" s="2">
        <f t="shared" ref="G43:K43" si="13">+(G42/G40)*100</f>
        <v>11.386382681795194</v>
      </c>
      <c r="H43" s="2">
        <f t="shared" si="13"/>
        <v>20.054865784533987</v>
      </c>
      <c r="I43" s="2">
        <f t="shared" si="13"/>
        <v>17.861819196571314</v>
      </c>
      <c r="J43" s="2">
        <f t="shared" si="13"/>
        <v>16.29567684992104</v>
      </c>
      <c r="K43" s="2">
        <f t="shared" si="13"/>
        <v>19.486993251340039</v>
      </c>
      <c r="S43">
        <v>40</v>
      </c>
      <c r="T43" t="s">
        <v>57</v>
      </c>
      <c r="U43" s="11">
        <v>0.1</v>
      </c>
      <c r="V43">
        <v>0.13567131185154749</v>
      </c>
    </row>
    <row r="44" spans="1:22">
      <c r="A44">
        <v>40</v>
      </c>
      <c r="B44" t="s">
        <v>57</v>
      </c>
      <c r="C44" s="11">
        <v>0</v>
      </c>
      <c r="D44">
        <v>0.77394761776521948</v>
      </c>
      <c r="S44">
        <v>40</v>
      </c>
      <c r="T44" t="s">
        <v>57</v>
      </c>
      <c r="U44" s="11">
        <v>0.1</v>
      </c>
      <c r="V44">
        <v>0.21840165652004823</v>
      </c>
    </row>
    <row r="45" spans="1:22">
      <c r="A45">
        <v>40</v>
      </c>
      <c r="B45" t="s">
        <v>57</v>
      </c>
      <c r="C45" s="11">
        <v>0</v>
      </c>
      <c r="D45">
        <v>0.77272278787579285</v>
      </c>
      <c r="G45" t="s">
        <v>60</v>
      </c>
      <c r="S45">
        <v>40</v>
      </c>
      <c r="T45" t="s">
        <v>57</v>
      </c>
      <c r="U45" s="11">
        <v>0.1</v>
      </c>
      <c r="V45">
        <v>0.38890324521380354</v>
      </c>
    </row>
    <row r="46" spans="1:22">
      <c r="A46">
        <v>40</v>
      </c>
      <c r="B46" t="s">
        <v>57</v>
      </c>
      <c r="C46" s="11">
        <v>0</v>
      </c>
      <c r="D46">
        <v>0.30116462529225985</v>
      </c>
      <c r="G46" s="2">
        <f>+AVERAGE(D326:D335)</f>
        <v>0.17265648733211328</v>
      </c>
      <c r="H46" s="2">
        <f>+AVERAGE(D336:D345)</f>
        <v>0.11704886910622844</v>
      </c>
      <c r="I46" s="2">
        <f>+AVERAGE(D346:D355)</f>
        <v>0.24518471010958315</v>
      </c>
      <c r="J46" s="2">
        <f>+AVERAGE(D356:D365)</f>
        <v>0.27266293478272485</v>
      </c>
      <c r="K46" s="2">
        <f>+AVERAGE(D366:D374)</f>
        <v>0.22493703224368858</v>
      </c>
      <c r="S46">
        <v>40</v>
      </c>
      <c r="T46" t="s">
        <v>57</v>
      </c>
      <c r="U46" s="11">
        <v>0.1</v>
      </c>
      <c r="V46">
        <v>0.25649427417235526</v>
      </c>
    </row>
    <row r="47" spans="1:22">
      <c r="A47">
        <v>40</v>
      </c>
      <c r="B47" t="s">
        <v>57</v>
      </c>
      <c r="C47" s="11">
        <v>0</v>
      </c>
      <c r="D47">
        <v>0.35335816030332601</v>
      </c>
      <c r="G47" s="2">
        <f>+STDEV(D326:D335)</f>
        <v>6.3662682413873684E-2</v>
      </c>
      <c r="H47" s="2">
        <f>+STDEV(D336:D345)</f>
        <v>6.3027586717687101E-2</v>
      </c>
      <c r="I47" s="2">
        <f>+STDEV(D346:D355)</f>
        <v>0.12950889707502855</v>
      </c>
      <c r="J47" s="2">
        <f>+STDEV(D356:D365)</f>
        <v>0.13166530329230036</v>
      </c>
      <c r="K47" s="2">
        <f>+STDEV(D366:D374)</f>
        <v>0.12800547975103721</v>
      </c>
      <c r="S47">
        <v>40</v>
      </c>
      <c r="T47" t="s">
        <v>57</v>
      </c>
      <c r="U47" s="11">
        <v>0.1</v>
      </c>
      <c r="V47">
        <v>3.122700021285205E-2</v>
      </c>
    </row>
    <row r="48" spans="1:22">
      <c r="A48">
        <v>40</v>
      </c>
      <c r="B48" t="s">
        <v>57</v>
      </c>
      <c r="C48" s="11">
        <v>0.1</v>
      </c>
      <c r="D48">
        <v>9.008384867759206E-2</v>
      </c>
      <c r="F48" s="5"/>
      <c r="G48" s="2">
        <f t="shared" ref="G48:H48" si="14">+G47/3.16</f>
        <v>2.0146418485403064E-2</v>
      </c>
      <c r="H48" s="2">
        <f t="shared" si="14"/>
        <v>1.9945438834711109E-2</v>
      </c>
      <c r="I48" s="2">
        <f t="shared" ref="I48:J48" si="15">+I47/3.1</f>
        <v>4.1777063572589854E-2</v>
      </c>
      <c r="J48" s="2">
        <f t="shared" si="15"/>
        <v>4.2472678481387215E-2</v>
      </c>
      <c r="K48" s="2">
        <f>+K47/3</f>
        <v>4.2668493250345739E-2</v>
      </c>
      <c r="S48">
        <v>40</v>
      </c>
      <c r="T48" t="s">
        <v>57</v>
      </c>
      <c r="U48" s="11">
        <v>1</v>
      </c>
      <c r="V48">
        <v>0.12869121239656017</v>
      </c>
    </row>
    <row r="49" spans="1:22">
      <c r="A49">
        <v>40</v>
      </c>
      <c r="B49" t="s">
        <v>57</v>
      </c>
      <c r="C49" s="11">
        <v>0.1</v>
      </c>
      <c r="D49">
        <v>0.19339519918632431</v>
      </c>
      <c r="G49" s="2">
        <f t="shared" ref="G49:K49" si="16">+(G48/G46)*100</f>
        <v>11.668497834460419</v>
      </c>
      <c r="H49" s="2">
        <f t="shared" si="16"/>
        <v>17.040266161486361</v>
      </c>
      <c r="I49" s="2">
        <f t="shared" si="16"/>
        <v>17.03901664745651</v>
      </c>
      <c r="J49" s="2">
        <f t="shared" si="16"/>
        <v>15.576990145445379</v>
      </c>
      <c r="K49" s="2">
        <f t="shared" si="16"/>
        <v>18.9690834029144</v>
      </c>
      <c r="S49">
        <v>40</v>
      </c>
      <c r="T49" t="s">
        <v>57</v>
      </c>
      <c r="U49" s="11">
        <v>1</v>
      </c>
      <c r="V49">
        <v>0.31772068437753287</v>
      </c>
    </row>
    <row r="50" spans="1:22">
      <c r="A50">
        <v>40</v>
      </c>
      <c r="B50" t="s">
        <v>57</v>
      </c>
      <c r="C50" s="11">
        <v>0.1</v>
      </c>
      <c r="D50">
        <v>0.13954860893668372</v>
      </c>
      <c r="S50">
        <v>40</v>
      </c>
      <c r="T50" t="s">
        <v>57</v>
      </c>
      <c r="U50" s="11">
        <v>1</v>
      </c>
      <c r="V50">
        <v>0.10034956148255907</v>
      </c>
    </row>
    <row r="51" spans="1:22">
      <c r="A51">
        <v>40</v>
      </c>
      <c r="B51" t="s">
        <v>57</v>
      </c>
      <c r="C51" s="11">
        <v>0.1</v>
      </c>
      <c r="D51">
        <v>0.18887910250202825</v>
      </c>
      <c r="G51" t="s">
        <v>61</v>
      </c>
      <c r="S51">
        <v>40</v>
      </c>
      <c r="T51" t="s">
        <v>57</v>
      </c>
      <c r="U51" s="11">
        <v>1</v>
      </c>
      <c r="V51">
        <v>0.23784775870625777</v>
      </c>
    </row>
    <row r="52" spans="1:22">
      <c r="A52">
        <v>40</v>
      </c>
      <c r="B52" t="s">
        <v>57</v>
      </c>
      <c r="C52" s="11">
        <v>0.1</v>
      </c>
      <c r="D52">
        <v>0.13567131185154749</v>
      </c>
      <c r="G52" s="2">
        <f>+AVERAGE(D375:D384)</f>
        <v>0.23365910915072954</v>
      </c>
      <c r="H52" s="2">
        <f>+AVERAGE(D385:D393)</f>
        <v>0.41061616616588242</v>
      </c>
      <c r="I52" s="2">
        <f>+AVERAGE(D394:D403)</f>
        <v>0.52868232932760761</v>
      </c>
      <c r="J52" s="2">
        <f>+AVERAGE(D404:D413)</f>
        <v>0.40222910892789915</v>
      </c>
      <c r="K52" s="2">
        <f>+AVERAGE(D414:D421)</f>
        <v>0.33953535452789491</v>
      </c>
      <c r="S52">
        <v>40</v>
      </c>
      <c r="T52" t="s">
        <v>57</v>
      </c>
      <c r="U52" s="11">
        <v>1</v>
      </c>
      <c r="V52">
        <v>0.37104250358176216</v>
      </c>
    </row>
    <row r="53" spans="1:22">
      <c r="A53">
        <v>40</v>
      </c>
      <c r="B53" t="s">
        <v>57</v>
      </c>
      <c r="C53" s="11">
        <v>0.1</v>
      </c>
      <c r="D53">
        <v>0.21840165652004823</v>
      </c>
      <c r="G53" s="2">
        <f>+STDEV(D375:D384)</f>
        <v>0.1124525755067453</v>
      </c>
      <c r="H53" s="2">
        <f>+STDEV(D385:D393)</f>
        <v>0.15842594349654224</v>
      </c>
      <c r="I53" s="2">
        <f>+STDEV(D394:D403)</f>
        <v>0.1464931803767926</v>
      </c>
      <c r="J53" s="2">
        <f>+STDEV(D404:D413)</f>
        <v>0.17322664121519527</v>
      </c>
      <c r="K53" s="2">
        <f>+STDEV(D414:D421)</f>
        <v>0.15240750831950459</v>
      </c>
      <c r="S53">
        <v>40</v>
      </c>
      <c r="T53" t="s">
        <v>57</v>
      </c>
      <c r="U53" s="11">
        <v>1</v>
      </c>
      <c r="V53">
        <v>0.18348988897955198</v>
      </c>
    </row>
    <row r="54" spans="1:22">
      <c r="A54">
        <v>40</v>
      </c>
      <c r="B54" t="s">
        <v>57</v>
      </c>
      <c r="C54" s="11">
        <v>0.1</v>
      </c>
      <c r="D54">
        <v>0.38890324521380354</v>
      </c>
      <c r="G54" s="2">
        <f>+G53/3.16</f>
        <v>3.5586258071754841E-2</v>
      </c>
      <c r="H54" s="2">
        <f>+H53/3</f>
        <v>5.2808647832180748E-2</v>
      </c>
      <c r="I54" s="2">
        <f t="shared" ref="I54:J54" si="17">+I53/3.16</f>
        <v>4.6358601385060948E-2</v>
      </c>
      <c r="J54" s="2">
        <f t="shared" si="17"/>
        <v>5.4818557346580775E-2</v>
      </c>
      <c r="K54" s="2">
        <f>+K53/2.83</f>
        <v>5.3854243222439785E-2</v>
      </c>
      <c r="S54">
        <v>40</v>
      </c>
      <c r="T54" t="s">
        <v>57</v>
      </c>
      <c r="U54" s="11">
        <v>1</v>
      </c>
      <c r="V54">
        <v>0.41135845985329472</v>
      </c>
    </row>
    <row r="55" spans="1:22">
      <c r="A55">
        <v>40</v>
      </c>
      <c r="B55" t="s">
        <v>57</v>
      </c>
      <c r="C55" s="11">
        <v>0.1</v>
      </c>
      <c r="D55">
        <v>0.25649427417235526</v>
      </c>
      <c r="G55" s="2">
        <f t="shared" ref="G55:K55" si="18">+(G54/G52)*100</f>
        <v>15.229989620819254</v>
      </c>
      <c r="H55" s="2">
        <f t="shared" si="18"/>
        <v>12.860830182425619</v>
      </c>
      <c r="I55" s="2">
        <f t="shared" si="18"/>
        <v>8.768706426034905</v>
      </c>
      <c r="J55" s="2">
        <f t="shared" si="18"/>
        <v>13.628689751642808</v>
      </c>
      <c r="K55" s="2">
        <f t="shared" si="18"/>
        <v>15.86115922959514</v>
      </c>
      <c r="S55">
        <v>40</v>
      </c>
      <c r="T55" t="s">
        <v>57</v>
      </c>
      <c r="U55" s="11">
        <v>1</v>
      </c>
      <c r="V55">
        <v>0.44228212200785505</v>
      </c>
    </row>
    <row r="56" spans="1:22">
      <c r="A56">
        <v>40</v>
      </c>
      <c r="B56" t="s">
        <v>57</v>
      </c>
      <c r="C56" s="11">
        <v>0.1</v>
      </c>
      <c r="D56">
        <v>3.122700021285205E-2</v>
      </c>
      <c r="S56">
        <v>40</v>
      </c>
      <c r="T56" t="s">
        <v>57</v>
      </c>
      <c r="U56" s="11">
        <v>1</v>
      </c>
      <c r="V56">
        <v>0.36456770430115676</v>
      </c>
    </row>
    <row r="57" spans="1:22">
      <c r="A57">
        <v>40</v>
      </c>
      <c r="B57" t="s">
        <v>57</v>
      </c>
      <c r="C57" s="11">
        <v>1</v>
      </c>
      <c r="D57">
        <v>0.12869121239656017</v>
      </c>
      <c r="G57" t="s">
        <v>62</v>
      </c>
      <c r="S57">
        <v>40</v>
      </c>
      <c r="T57" t="s">
        <v>57</v>
      </c>
      <c r="U57" s="11">
        <v>1</v>
      </c>
      <c r="V57">
        <v>2.7939947558867664E-2</v>
      </c>
    </row>
    <row r="58" spans="1:22">
      <c r="A58">
        <v>40</v>
      </c>
      <c r="B58" t="s">
        <v>57</v>
      </c>
      <c r="C58" s="11">
        <v>1</v>
      </c>
      <c r="D58">
        <v>0.31772068437753287</v>
      </c>
      <c r="G58" s="2">
        <f>+AVERAGE(D422:D428)</f>
        <v>0.39692467444774099</v>
      </c>
      <c r="H58" s="2">
        <f>+AVERAGE(D429:D437)</f>
        <v>0.25910456974323515</v>
      </c>
      <c r="I58" s="2">
        <f>+AVERAGE(D438:D445)</f>
        <v>0.5060055789933372</v>
      </c>
      <c r="J58" s="2">
        <f>+AVERAGE(D446:D454)</f>
        <v>0.22099357796537322</v>
      </c>
      <c r="K58" s="2">
        <f>+AVERAGE(D455:D463)</f>
        <v>0.18933190159791546</v>
      </c>
      <c r="S58">
        <v>40</v>
      </c>
      <c r="T58" t="s">
        <v>57</v>
      </c>
      <c r="U58" s="11">
        <v>2</v>
      </c>
      <c r="V58">
        <v>0.15713359933888849</v>
      </c>
    </row>
    <row r="59" spans="1:22">
      <c r="A59">
        <v>40</v>
      </c>
      <c r="B59" t="s">
        <v>57</v>
      </c>
      <c r="C59" s="11">
        <v>1</v>
      </c>
      <c r="D59">
        <v>0.10034956148255907</v>
      </c>
      <c r="G59" s="2">
        <f>+STDEV(D422:D428)</f>
        <v>0.20359045031814335</v>
      </c>
      <c r="H59" s="2">
        <f>+STDEV(D429:D437)</f>
        <v>0.10309195063101279</v>
      </c>
      <c r="I59" s="2">
        <f>+STDEV(D438:D445)</f>
        <v>0.20392168876703726</v>
      </c>
      <c r="J59" s="2">
        <f>+STDEV(D446:D454)</f>
        <v>7.947379037892599E-2</v>
      </c>
      <c r="K59" s="2">
        <f>+STDEV(D455:D463)</f>
        <v>7.2320009142567573E-2</v>
      </c>
      <c r="S59">
        <v>40</v>
      </c>
      <c r="T59" t="s">
        <v>57</v>
      </c>
      <c r="U59" s="11">
        <v>2</v>
      </c>
      <c r="V59">
        <v>0.14268453273301365</v>
      </c>
    </row>
    <row r="60" spans="1:22">
      <c r="A60">
        <v>40</v>
      </c>
      <c r="B60" t="s">
        <v>57</v>
      </c>
      <c r="C60" s="11">
        <v>1</v>
      </c>
      <c r="D60">
        <v>0.23784775870625777</v>
      </c>
      <c r="G60" s="2">
        <f>+G59/2.65</f>
        <v>7.6826585025714475E-2</v>
      </c>
      <c r="H60" s="2">
        <f>+H59/3</f>
        <v>3.4363983543670928E-2</v>
      </c>
      <c r="I60" s="2">
        <f>+I59/2.83</f>
        <v>7.2057133839942486E-2</v>
      </c>
      <c r="J60" s="2">
        <f t="shared" ref="J60:K60" si="19">+J59/3</f>
        <v>2.6491263459641996E-2</v>
      </c>
      <c r="K60" s="2">
        <f t="shared" si="19"/>
        <v>2.4106669714189191E-2</v>
      </c>
      <c r="S60">
        <v>40</v>
      </c>
      <c r="T60" t="s">
        <v>57</v>
      </c>
      <c r="U60" s="11">
        <v>2</v>
      </c>
      <c r="V60">
        <v>0.30080745954026722</v>
      </c>
    </row>
    <row r="61" spans="1:22">
      <c r="A61">
        <v>40</v>
      </c>
      <c r="B61" t="s">
        <v>57</v>
      </c>
      <c r="C61" s="11">
        <v>1</v>
      </c>
      <c r="D61">
        <v>0.37104250358176216</v>
      </c>
      <c r="G61" s="2">
        <f t="shared" ref="G61:K61" si="20">+(G60/G58)*100</f>
        <v>19.355457085807711</v>
      </c>
      <c r="H61" s="2">
        <f t="shared" si="20"/>
        <v>13.262592619545307</v>
      </c>
      <c r="I61" s="2">
        <f t="shared" si="20"/>
        <v>14.240383274685453</v>
      </c>
      <c r="J61" s="2">
        <f t="shared" si="20"/>
        <v>11.987345380594194</v>
      </c>
      <c r="K61" s="2">
        <f t="shared" si="20"/>
        <v>12.732492258692133</v>
      </c>
      <c r="S61">
        <v>40</v>
      </c>
      <c r="T61" t="s">
        <v>57</v>
      </c>
      <c r="U61" s="11">
        <v>2</v>
      </c>
      <c r="V61">
        <v>0.39286853320421877</v>
      </c>
    </row>
    <row r="62" spans="1:22">
      <c r="A62">
        <v>40</v>
      </c>
      <c r="B62" t="s">
        <v>57</v>
      </c>
      <c r="C62" s="11">
        <v>1</v>
      </c>
      <c r="D62">
        <v>0.18348988897955198</v>
      </c>
      <c r="S62">
        <v>40</v>
      </c>
      <c r="T62" t="s">
        <v>57</v>
      </c>
      <c r="U62" s="11">
        <v>2</v>
      </c>
      <c r="V62">
        <v>0.14679191118364152</v>
      </c>
    </row>
    <row r="63" spans="1:22">
      <c r="A63">
        <v>40</v>
      </c>
      <c r="B63" t="s">
        <v>57</v>
      </c>
      <c r="C63" s="11">
        <v>1</v>
      </c>
      <c r="D63">
        <v>0.41135845985329472</v>
      </c>
      <c r="G63" t="s">
        <v>63</v>
      </c>
      <c r="S63">
        <v>40</v>
      </c>
      <c r="T63" t="s">
        <v>57</v>
      </c>
      <c r="U63" s="11">
        <v>2</v>
      </c>
      <c r="V63">
        <v>0.30957904710608775</v>
      </c>
    </row>
    <row r="64" spans="1:22">
      <c r="A64">
        <v>40</v>
      </c>
      <c r="B64" t="s">
        <v>57</v>
      </c>
      <c r="C64" s="11">
        <v>1</v>
      </c>
      <c r="D64">
        <v>0.44228212200785505</v>
      </c>
      <c r="G64" s="2">
        <f>+AVERAGE(D464:D472)</f>
        <v>0.32104512144524405</v>
      </c>
      <c r="H64" s="2">
        <f>+AVERAGE(D473:D481)</f>
        <v>0.2110073604777275</v>
      </c>
      <c r="I64" s="2">
        <f>+AVERAGE(D482:D490)</f>
        <v>0.35987295505967243</v>
      </c>
      <c r="J64" s="2">
        <f>+AVERAGE(D491:D498)</f>
        <v>7.9927136910029659E-2</v>
      </c>
      <c r="K64" s="2">
        <f>+AVERAGE(D499:D507)</f>
        <v>9.6228509676070495E-2</v>
      </c>
      <c r="S64">
        <v>40</v>
      </c>
      <c r="T64" t="s">
        <v>57</v>
      </c>
      <c r="U64" s="11">
        <v>2</v>
      </c>
      <c r="V64">
        <v>0.32789881459203046</v>
      </c>
    </row>
    <row r="65" spans="1:22">
      <c r="A65">
        <v>40</v>
      </c>
      <c r="B65" t="s">
        <v>57</v>
      </c>
      <c r="C65" s="11">
        <v>1</v>
      </c>
      <c r="D65">
        <v>0.36456770430115676</v>
      </c>
      <c r="F65" s="5"/>
      <c r="G65" s="2">
        <f>+STDEV(D464:D472)</f>
        <v>0.10733662799475627</v>
      </c>
      <c r="H65" s="2">
        <f>+STDEV(D473:D481)</f>
        <v>9.2467358908584193E-2</v>
      </c>
      <c r="I65" s="2">
        <f>+STDEV(D482:D490)</f>
        <v>0.15535332956548351</v>
      </c>
      <c r="J65" s="2">
        <f>+STDEV(D491:D498)</f>
        <v>9.0911672784103587E-2</v>
      </c>
      <c r="K65" s="2">
        <f>+STDEV(D499:D507)</f>
        <v>7.6514335313444315E-2</v>
      </c>
      <c r="S65">
        <v>40</v>
      </c>
      <c r="T65" t="s">
        <v>57</v>
      </c>
      <c r="U65" s="11">
        <v>2</v>
      </c>
      <c r="V65">
        <v>0.16283063472739409</v>
      </c>
    </row>
    <row r="66" spans="1:22">
      <c r="A66">
        <v>40</v>
      </c>
      <c r="B66" t="s">
        <v>57</v>
      </c>
      <c r="C66" s="11">
        <v>1</v>
      </c>
      <c r="D66">
        <v>2.7939947558867664E-2</v>
      </c>
      <c r="G66" s="2">
        <f t="shared" ref="G66:I66" si="21">+G65/3</f>
        <v>3.5778875998252087E-2</v>
      </c>
      <c r="H66" s="2">
        <f t="shared" si="21"/>
        <v>3.0822452969528066E-2</v>
      </c>
      <c r="I66" s="2">
        <f t="shared" si="21"/>
        <v>5.1784443188494504E-2</v>
      </c>
      <c r="J66" s="2">
        <f>+J65/2.83</f>
        <v>3.2124266001450033E-2</v>
      </c>
      <c r="K66" s="2">
        <f>+K65/3</f>
        <v>2.5504778437814773E-2</v>
      </c>
      <c r="S66">
        <v>40</v>
      </c>
      <c r="T66" t="s">
        <v>57</v>
      </c>
      <c r="U66" s="11">
        <v>2</v>
      </c>
      <c r="V66">
        <v>0.47333558217375771</v>
      </c>
    </row>
    <row r="67" spans="1:22">
      <c r="A67">
        <v>40</v>
      </c>
      <c r="B67" t="s">
        <v>57</v>
      </c>
      <c r="C67" s="11">
        <v>2</v>
      </c>
      <c r="D67">
        <v>0.15713359933888849</v>
      </c>
      <c r="G67" s="2">
        <f t="shared" ref="G67:K67" si="22">+(G66/G64)*100</f>
        <v>11.144500759639907</v>
      </c>
      <c r="H67" s="2">
        <f t="shared" si="22"/>
        <v>14.607288058456838</v>
      </c>
      <c r="I67" s="2">
        <f t="shared" si="22"/>
        <v>14.38964569591173</v>
      </c>
      <c r="J67" s="2">
        <f t="shared" si="22"/>
        <v>40.191938862530328</v>
      </c>
      <c r="K67" s="2">
        <f t="shared" si="22"/>
        <v>26.504388900618238</v>
      </c>
      <c r="S67">
        <v>40</v>
      </c>
      <c r="T67" t="s">
        <v>57</v>
      </c>
      <c r="U67">
        <v>3</v>
      </c>
      <c r="V67">
        <v>0.10552679416517932</v>
      </c>
    </row>
    <row r="68" spans="1:22">
      <c r="A68">
        <v>40</v>
      </c>
      <c r="B68" t="s">
        <v>57</v>
      </c>
      <c r="C68" s="11">
        <v>2</v>
      </c>
      <c r="D68">
        <v>0.14268453273301365</v>
      </c>
      <c r="S68">
        <v>40</v>
      </c>
      <c r="T68" t="s">
        <v>57</v>
      </c>
      <c r="U68">
        <v>3</v>
      </c>
      <c r="V68">
        <v>0.24865097038241699</v>
      </c>
    </row>
    <row r="69" spans="1:22">
      <c r="A69">
        <v>40</v>
      </c>
      <c r="B69" t="s">
        <v>57</v>
      </c>
      <c r="C69" s="11">
        <v>2</v>
      </c>
      <c r="D69">
        <v>0.30080745954026722</v>
      </c>
      <c r="G69" t="s">
        <v>64</v>
      </c>
      <c r="S69">
        <v>40</v>
      </c>
      <c r="T69" t="s">
        <v>57</v>
      </c>
      <c r="U69">
        <v>3</v>
      </c>
      <c r="V69">
        <v>0.14111657083484869</v>
      </c>
    </row>
    <row r="70" spans="1:22">
      <c r="A70">
        <v>40</v>
      </c>
      <c r="B70" t="s">
        <v>57</v>
      </c>
      <c r="C70" s="11">
        <v>2</v>
      </c>
      <c r="D70">
        <v>0.39286853320421877</v>
      </c>
      <c r="G70" s="2">
        <f>+AVERAGE(D508:D517)</f>
        <v>0.32306814277438906</v>
      </c>
      <c r="H70" s="2">
        <f>+AVERAGE(D518:D526)</f>
        <v>0.35091318947239941</v>
      </c>
      <c r="I70" s="2">
        <f>+AVERAGE(D527:D536)</f>
        <v>0.27809050742717395</v>
      </c>
      <c r="J70" s="2">
        <f>+AVERAGE(D537:D545)</f>
        <v>0.30603128761189408</v>
      </c>
      <c r="K70" s="2">
        <f>+AVERAGE(D546:D554)</f>
        <v>0.64635558564284112</v>
      </c>
      <c r="S70">
        <v>40</v>
      </c>
      <c r="T70" t="s">
        <v>57</v>
      </c>
      <c r="U70">
        <v>3</v>
      </c>
      <c r="V70">
        <v>0.18713022192330578</v>
      </c>
    </row>
    <row r="71" spans="1:22">
      <c r="A71">
        <v>40</v>
      </c>
      <c r="B71" t="s">
        <v>57</v>
      </c>
      <c r="C71" s="11">
        <v>2</v>
      </c>
      <c r="D71">
        <v>0.14679191118364152</v>
      </c>
      <c r="G71" s="2">
        <f>+STDEV(D508:D517)</f>
        <v>0.21011109302178002</v>
      </c>
      <c r="H71" s="2">
        <f>+STDEV(D518:D526)</f>
        <v>0.19221271947208099</v>
      </c>
      <c r="I71" s="2">
        <f>+STDEV(D527:D536)</f>
        <v>0.202309438411126</v>
      </c>
      <c r="J71" s="2">
        <f>+STDEV(D537:D545)</f>
        <v>0.21174718632220318</v>
      </c>
      <c r="K71" s="2">
        <f>+STDEV(D546:D554)</f>
        <v>0.21195221463635769</v>
      </c>
      <c r="S71">
        <v>40</v>
      </c>
      <c r="T71" t="s">
        <v>57</v>
      </c>
      <c r="U71">
        <v>3</v>
      </c>
      <c r="V71">
        <v>0.40923805542106123</v>
      </c>
    </row>
    <row r="72" spans="1:22">
      <c r="A72">
        <v>40</v>
      </c>
      <c r="B72" t="s">
        <v>57</v>
      </c>
      <c r="C72" s="11">
        <v>2</v>
      </c>
      <c r="D72">
        <v>0.30957904710608775</v>
      </c>
      <c r="G72" s="2">
        <f>+G71/3.16</f>
        <v>6.6490852222082286E-2</v>
      </c>
      <c r="H72" s="2">
        <f>+H71/3</f>
        <v>6.4070906490693663E-2</v>
      </c>
      <c r="I72" s="2">
        <f>+I71/3.16</f>
        <v>6.4021974180736074E-2</v>
      </c>
      <c r="J72" s="2">
        <f t="shared" ref="J72:K72" si="23">+J71/3</f>
        <v>7.05823954407344E-2</v>
      </c>
      <c r="K72" s="2">
        <f t="shared" si="23"/>
        <v>7.065073821211923E-2</v>
      </c>
      <c r="S72">
        <v>40</v>
      </c>
      <c r="T72" t="s">
        <v>57</v>
      </c>
      <c r="U72">
        <v>3</v>
      </c>
      <c r="V72">
        <v>0.10564569365489353</v>
      </c>
    </row>
    <row r="73" spans="1:22">
      <c r="A73">
        <v>40</v>
      </c>
      <c r="B73" t="s">
        <v>57</v>
      </c>
      <c r="C73" s="11">
        <v>2</v>
      </c>
      <c r="D73">
        <v>0.32789881459203046</v>
      </c>
      <c r="G73" s="2">
        <f t="shared" ref="G73:K73" si="24">+(G72/G70)*100</f>
        <v>20.581061212375683</v>
      </c>
      <c r="H73" s="2">
        <f t="shared" si="24"/>
        <v>18.258335227303583</v>
      </c>
      <c r="I73" s="2">
        <f t="shared" si="24"/>
        <v>23.021991930991057</v>
      </c>
      <c r="J73" s="2">
        <f t="shared" si="24"/>
        <v>23.06378409590797</v>
      </c>
      <c r="K73" s="2">
        <f t="shared" si="24"/>
        <v>10.93063010229155</v>
      </c>
      <c r="S73">
        <v>40</v>
      </c>
      <c r="T73" t="s">
        <v>57</v>
      </c>
      <c r="U73">
        <v>3</v>
      </c>
      <c r="V73">
        <v>0.34562592245405693</v>
      </c>
    </row>
    <row r="74" spans="1:22">
      <c r="A74">
        <v>40</v>
      </c>
      <c r="B74" t="s">
        <v>57</v>
      </c>
      <c r="C74" s="11">
        <v>2</v>
      </c>
      <c r="D74">
        <v>0.16283063472739409</v>
      </c>
      <c r="S74">
        <v>40</v>
      </c>
      <c r="T74" t="s">
        <v>57</v>
      </c>
      <c r="U74">
        <v>3</v>
      </c>
      <c r="V74">
        <v>0.23130846610755634</v>
      </c>
    </row>
    <row r="75" spans="1:22">
      <c r="A75">
        <v>40</v>
      </c>
      <c r="B75" t="s">
        <v>57</v>
      </c>
      <c r="C75" s="11">
        <v>2</v>
      </c>
      <c r="D75">
        <v>0.47333558217375771</v>
      </c>
      <c r="S75">
        <v>40</v>
      </c>
      <c r="T75" t="s">
        <v>57</v>
      </c>
      <c r="U75">
        <v>3</v>
      </c>
      <c r="V75">
        <v>0.11527832547072149</v>
      </c>
    </row>
    <row r="76" spans="1:22">
      <c r="A76">
        <v>40</v>
      </c>
      <c r="B76" t="s">
        <v>57</v>
      </c>
      <c r="C76">
        <v>3</v>
      </c>
      <c r="D76">
        <v>0.10552679416517932</v>
      </c>
      <c r="S76">
        <v>40</v>
      </c>
      <c r="T76" t="s">
        <v>57</v>
      </c>
      <c r="U76">
        <v>3</v>
      </c>
      <c r="V76">
        <v>0.4158121607290301</v>
      </c>
    </row>
    <row r="77" spans="1:22">
      <c r="A77">
        <v>40</v>
      </c>
      <c r="B77" t="s">
        <v>57</v>
      </c>
      <c r="C77">
        <v>3</v>
      </c>
      <c r="D77">
        <v>0.24865097038241699</v>
      </c>
      <c r="S77">
        <v>40</v>
      </c>
      <c r="T77" s="4" t="s">
        <v>65</v>
      </c>
      <c r="U77">
        <v>0</v>
      </c>
      <c r="V77">
        <v>0.149379670419855</v>
      </c>
    </row>
    <row r="78" spans="1:22">
      <c r="A78">
        <v>40</v>
      </c>
      <c r="B78" t="s">
        <v>57</v>
      </c>
      <c r="C78">
        <v>3</v>
      </c>
      <c r="D78">
        <v>0.14111657083484869</v>
      </c>
      <c r="S78">
        <v>40</v>
      </c>
      <c r="T78" s="4" t="s">
        <v>65</v>
      </c>
      <c r="U78">
        <v>0</v>
      </c>
      <c r="V78">
        <v>0.32739044433684905</v>
      </c>
    </row>
    <row r="79" spans="1:22">
      <c r="A79">
        <v>40</v>
      </c>
      <c r="B79" t="s">
        <v>57</v>
      </c>
      <c r="C79">
        <v>3</v>
      </c>
      <c r="D79">
        <v>0.18713022192330578</v>
      </c>
      <c r="S79">
        <v>40</v>
      </c>
      <c r="T79" s="4" t="s">
        <v>65</v>
      </c>
      <c r="U79">
        <v>0</v>
      </c>
      <c r="V79">
        <v>0.24596691413908325</v>
      </c>
    </row>
    <row r="80" spans="1:22">
      <c r="A80">
        <v>40</v>
      </c>
      <c r="B80" t="s">
        <v>57</v>
      </c>
      <c r="C80">
        <v>3</v>
      </c>
      <c r="D80">
        <v>0.40923805542106123</v>
      </c>
      <c r="S80">
        <v>40</v>
      </c>
      <c r="T80" s="4" t="s">
        <v>65</v>
      </c>
      <c r="U80">
        <v>0</v>
      </c>
      <c r="V80">
        <v>0.12252636389852116</v>
      </c>
    </row>
    <row r="81" spans="1:22">
      <c r="A81">
        <v>40</v>
      </c>
      <c r="B81" t="s">
        <v>57</v>
      </c>
      <c r="C81">
        <v>3</v>
      </c>
      <c r="D81">
        <v>0.10564569365489353</v>
      </c>
      <c r="S81">
        <v>40</v>
      </c>
      <c r="T81" s="4" t="s">
        <v>65</v>
      </c>
      <c r="U81">
        <v>0</v>
      </c>
      <c r="V81">
        <v>0.15672946803359797</v>
      </c>
    </row>
    <row r="82" spans="1:22">
      <c r="A82">
        <v>40</v>
      </c>
      <c r="B82" t="s">
        <v>57</v>
      </c>
      <c r="C82">
        <v>3</v>
      </c>
      <c r="D82">
        <v>0.34562592245405693</v>
      </c>
      <c r="S82">
        <v>40</v>
      </c>
      <c r="T82" s="4" t="s">
        <v>65</v>
      </c>
      <c r="U82">
        <v>0</v>
      </c>
      <c r="V82">
        <v>0.18494412119990261</v>
      </c>
    </row>
    <row r="83" spans="1:22">
      <c r="A83">
        <v>40</v>
      </c>
      <c r="B83" t="s">
        <v>57</v>
      </c>
      <c r="C83">
        <v>3</v>
      </c>
      <c r="D83">
        <v>0.23130846610755634</v>
      </c>
      <c r="F83" s="5"/>
      <c r="S83">
        <v>40</v>
      </c>
      <c r="T83" s="4" t="s">
        <v>65</v>
      </c>
      <c r="U83">
        <v>0</v>
      </c>
      <c r="V83">
        <v>4.6111330188288516E-2</v>
      </c>
    </row>
    <row r="84" spans="1:22">
      <c r="A84">
        <v>40</v>
      </c>
      <c r="B84" t="s">
        <v>57</v>
      </c>
      <c r="C84">
        <v>3</v>
      </c>
      <c r="D84">
        <v>0.11527832547072149</v>
      </c>
      <c r="S84">
        <v>40</v>
      </c>
      <c r="T84" s="4" t="s">
        <v>65</v>
      </c>
      <c r="U84">
        <v>0</v>
      </c>
      <c r="V84">
        <v>4.570171177291029E-2</v>
      </c>
    </row>
    <row r="85" spans="1:22">
      <c r="A85">
        <v>40</v>
      </c>
      <c r="B85" t="s">
        <v>57</v>
      </c>
      <c r="C85">
        <v>3</v>
      </c>
      <c r="D85">
        <v>0.4158121607290301</v>
      </c>
      <c r="S85">
        <v>40</v>
      </c>
      <c r="T85" s="4" t="s">
        <v>65</v>
      </c>
      <c r="U85">
        <v>0</v>
      </c>
      <c r="V85">
        <v>5.0865747001487722E-2</v>
      </c>
    </row>
    <row r="86" spans="1:22">
      <c r="A86">
        <v>40</v>
      </c>
      <c r="B86" s="4" t="s">
        <v>65</v>
      </c>
      <c r="C86">
        <v>0</v>
      </c>
      <c r="D86">
        <v>0.149379670419855</v>
      </c>
      <c r="S86">
        <v>40</v>
      </c>
      <c r="T86" s="4" t="s">
        <v>65</v>
      </c>
      <c r="U86">
        <v>0.1</v>
      </c>
      <c r="V86">
        <v>0.12137098221613207</v>
      </c>
    </row>
    <row r="87" spans="1:22">
      <c r="A87">
        <v>40</v>
      </c>
      <c r="B87" s="4" t="s">
        <v>65</v>
      </c>
      <c r="C87">
        <v>0</v>
      </c>
      <c r="D87">
        <v>0.32739044433684905</v>
      </c>
      <c r="S87">
        <v>40</v>
      </c>
      <c r="T87" s="4" t="s">
        <v>65</v>
      </c>
      <c r="U87">
        <v>0.1</v>
      </c>
      <c r="V87">
        <v>0.11420596895471471</v>
      </c>
    </row>
    <row r="88" spans="1:22">
      <c r="A88">
        <v>40</v>
      </c>
      <c r="B88" s="4" t="s">
        <v>65</v>
      </c>
      <c r="C88">
        <v>0</v>
      </c>
      <c r="D88">
        <v>0.24596691413908325</v>
      </c>
      <c r="S88">
        <v>40</v>
      </c>
      <c r="T88" s="4" t="s">
        <v>65</v>
      </c>
      <c r="U88">
        <v>0.1</v>
      </c>
      <c r="V88">
        <v>3.2903562244909576E-2</v>
      </c>
    </row>
    <row r="89" spans="1:22">
      <c r="A89">
        <v>40</v>
      </c>
      <c r="B89" s="4" t="s">
        <v>65</v>
      </c>
      <c r="C89">
        <v>0</v>
      </c>
      <c r="D89">
        <v>0.12252636389852116</v>
      </c>
      <c r="S89">
        <v>40</v>
      </c>
      <c r="T89" s="4" t="s">
        <v>65</v>
      </c>
      <c r="U89">
        <v>0.1</v>
      </c>
      <c r="V89">
        <v>0.18659559003654591</v>
      </c>
    </row>
    <row r="90" spans="1:22">
      <c r="A90">
        <v>40</v>
      </c>
      <c r="B90" s="4" t="s">
        <v>65</v>
      </c>
      <c r="C90">
        <v>0</v>
      </c>
      <c r="D90">
        <v>0.15672946803359797</v>
      </c>
      <c r="S90">
        <v>40</v>
      </c>
      <c r="T90" s="4" t="s">
        <v>65</v>
      </c>
      <c r="U90">
        <v>0.1</v>
      </c>
      <c r="V90">
        <v>0.18624007312575216</v>
      </c>
    </row>
    <row r="91" spans="1:22">
      <c r="A91">
        <v>40</v>
      </c>
      <c r="B91" s="4" t="s">
        <v>65</v>
      </c>
      <c r="C91">
        <v>0</v>
      </c>
      <c r="D91">
        <v>0.18494412119990261</v>
      </c>
      <c r="S91">
        <v>40</v>
      </c>
      <c r="T91" s="4" t="s">
        <v>65</v>
      </c>
      <c r="U91">
        <v>0.1</v>
      </c>
      <c r="V91">
        <v>0.12480309491564269</v>
      </c>
    </row>
    <row r="92" spans="1:22">
      <c r="A92">
        <v>40</v>
      </c>
      <c r="B92" s="4" t="s">
        <v>65</v>
      </c>
      <c r="C92">
        <v>0</v>
      </c>
      <c r="D92">
        <v>4.6111330188288516E-2</v>
      </c>
      <c r="S92">
        <v>40</v>
      </c>
      <c r="T92" s="4" t="s">
        <v>65</v>
      </c>
      <c r="U92">
        <v>0.1</v>
      </c>
      <c r="V92">
        <v>0.20461902771053064</v>
      </c>
    </row>
    <row r="93" spans="1:22">
      <c r="A93">
        <v>40</v>
      </c>
      <c r="B93" s="4" t="s">
        <v>65</v>
      </c>
      <c r="C93">
        <v>0</v>
      </c>
      <c r="D93">
        <v>4.570171177291029E-2</v>
      </c>
      <c r="S93">
        <v>40</v>
      </c>
      <c r="T93" s="4" t="s">
        <v>65</v>
      </c>
      <c r="U93">
        <v>0.1</v>
      </c>
      <c r="V93">
        <v>9.6065271225601101E-2</v>
      </c>
    </row>
    <row r="94" spans="1:22">
      <c r="A94">
        <v>40</v>
      </c>
      <c r="B94" s="4" t="s">
        <v>65</v>
      </c>
      <c r="C94">
        <v>0</v>
      </c>
      <c r="D94">
        <v>5.0865747001487722E-2</v>
      </c>
      <c r="S94">
        <v>40</v>
      </c>
      <c r="T94" s="4" t="s">
        <v>65</v>
      </c>
      <c r="U94">
        <v>0.1</v>
      </c>
      <c r="V94">
        <v>0.20358035244296446</v>
      </c>
    </row>
    <row r="95" spans="1:22">
      <c r="A95">
        <v>40</v>
      </c>
      <c r="B95" s="4" t="s">
        <v>65</v>
      </c>
      <c r="C95">
        <v>0.1</v>
      </c>
      <c r="D95">
        <v>0.12137098221613207</v>
      </c>
      <c r="S95">
        <v>40</v>
      </c>
      <c r="T95" s="4" t="s">
        <v>65</v>
      </c>
      <c r="U95">
        <v>0.1</v>
      </c>
      <c r="V95">
        <v>5.548990581980482E-2</v>
      </c>
    </row>
    <row r="96" spans="1:22">
      <c r="A96">
        <v>40</v>
      </c>
      <c r="B96" s="4" t="s">
        <v>65</v>
      </c>
      <c r="C96">
        <v>0.1</v>
      </c>
      <c r="D96">
        <v>0.11420596895471471</v>
      </c>
      <c r="S96">
        <v>40</v>
      </c>
      <c r="T96" s="4" t="s">
        <v>65</v>
      </c>
      <c r="U96">
        <v>1</v>
      </c>
      <c r="V96">
        <v>0.49948827296639031</v>
      </c>
    </row>
    <row r="97" spans="1:22">
      <c r="A97">
        <v>40</v>
      </c>
      <c r="B97" s="4" t="s">
        <v>65</v>
      </c>
      <c r="C97">
        <v>0.1</v>
      </c>
      <c r="D97">
        <v>3.2903562244909576E-2</v>
      </c>
      <c r="S97">
        <v>40</v>
      </c>
      <c r="T97" s="4" t="s">
        <v>65</v>
      </c>
      <c r="U97">
        <v>1</v>
      </c>
      <c r="V97">
        <v>0.59196760574860485</v>
      </c>
    </row>
    <row r="98" spans="1:22">
      <c r="A98">
        <v>40</v>
      </c>
      <c r="B98" s="4" t="s">
        <v>65</v>
      </c>
      <c r="C98">
        <v>0.1</v>
      </c>
      <c r="D98">
        <v>0.18659559003654591</v>
      </c>
      <c r="S98">
        <v>40</v>
      </c>
      <c r="T98" s="4" t="s">
        <v>65</v>
      </c>
      <c r="U98">
        <v>1</v>
      </c>
      <c r="V98">
        <v>0.63956299113542725</v>
      </c>
    </row>
    <row r="99" spans="1:22">
      <c r="A99">
        <v>40</v>
      </c>
      <c r="B99" s="4" t="s">
        <v>65</v>
      </c>
      <c r="C99">
        <v>0.1</v>
      </c>
      <c r="D99">
        <v>0.18624007312575216</v>
      </c>
      <c r="S99">
        <v>40</v>
      </c>
      <c r="T99" s="4" t="s">
        <v>65</v>
      </c>
      <c r="U99">
        <v>1</v>
      </c>
      <c r="V99">
        <v>0.64036213853451052</v>
      </c>
    </row>
    <row r="100" spans="1:22">
      <c r="A100">
        <v>40</v>
      </c>
      <c r="B100" s="4" t="s">
        <v>65</v>
      </c>
      <c r="C100">
        <v>0.1</v>
      </c>
      <c r="D100">
        <v>0.12480309491564269</v>
      </c>
      <c r="F100" s="5"/>
      <c r="S100">
        <v>40</v>
      </c>
      <c r="T100" s="4" t="s">
        <v>65</v>
      </c>
      <c r="U100">
        <v>1</v>
      </c>
      <c r="V100">
        <v>0.83562980178791568</v>
      </c>
    </row>
    <row r="101" spans="1:22">
      <c r="A101">
        <v>40</v>
      </c>
      <c r="B101" s="4" t="s">
        <v>65</v>
      </c>
      <c r="C101">
        <v>0.1</v>
      </c>
      <c r="D101">
        <v>0.20461902771053064</v>
      </c>
      <c r="S101">
        <v>40</v>
      </c>
      <c r="T101" s="4" t="s">
        <v>65</v>
      </c>
      <c r="U101">
        <v>1</v>
      </c>
      <c r="V101">
        <v>0.51662676499963789</v>
      </c>
    </row>
    <row r="102" spans="1:22">
      <c r="A102">
        <v>40</v>
      </c>
      <c r="B102" s="4" t="s">
        <v>65</v>
      </c>
      <c r="C102">
        <v>0.1</v>
      </c>
      <c r="D102">
        <v>9.6065271225601101E-2</v>
      </c>
      <c r="S102">
        <v>40</v>
      </c>
      <c r="T102" s="4" t="s">
        <v>65</v>
      </c>
      <c r="U102">
        <v>1</v>
      </c>
      <c r="V102">
        <v>0.82831356409743673</v>
      </c>
    </row>
    <row r="103" spans="1:22">
      <c r="A103">
        <v>40</v>
      </c>
      <c r="B103" s="4" t="s">
        <v>65</v>
      </c>
      <c r="C103">
        <v>0.1</v>
      </c>
      <c r="D103">
        <v>0.20358035244296446</v>
      </c>
      <c r="S103">
        <v>40</v>
      </c>
      <c r="T103" s="4" t="s">
        <v>65</v>
      </c>
      <c r="U103">
        <v>1</v>
      </c>
      <c r="V103">
        <v>0.69359125824884083</v>
      </c>
    </row>
    <row r="104" spans="1:22">
      <c r="A104">
        <v>40</v>
      </c>
      <c r="B104" s="4" t="s">
        <v>65</v>
      </c>
      <c r="C104">
        <v>0.1</v>
      </c>
      <c r="D104">
        <v>5.548990581980482E-2</v>
      </c>
      <c r="S104">
        <v>40</v>
      </c>
      <c r="T104" s="4" t="s">
        <v>65</v>
      </c>
      <c r="U104">
        <v>1</v>
      </c>
      <c r="V104">
        <v>0.48194532415069136</v>
      </c>
    </row>
    <row r="105" spans="1:22">
      <c r="A105">
        <v>40</v>
      </c>
      <c r="B105" s="4" t="s">
        <v>65</v>
      </c>
      <c r="C105">
        <v>1</v>
      </c>
      <c r="D105">
        <v>0.49948827296639031</v>
      </c>
      <c r="S105">
        <v>40</v>
      </c>
      <c r="T105" s="4" t="s">
        <v>65</v>
      </c>
      <c r="U105">
        <v>1</v>
      </c>
      <c r="V105">
        <v>0.92714384307257391</v>
      </c>
    </row>
    <row r="106" spans="1:22">
      <c r="A106">
        <v>40</v>
      </c>
      <c r="B106" s="4" t="s">
        <v>65</v>
      </c>
      <c r="C106">
        <v>1</v>
      </c>
      <c r="D106">
        <v>0.59196760574860485</v>
      </c>
      <c r="S106">
        <v>40</v>
      </c>
      <c r="T106" s="4" t="s">
        <v>65</v>
      </c>
      <c r="U106">
        <v>2</v>
      </c>
      <c r="V106">
        <v>0.1244830586832124</v>
      </c>
    </row>
    <row r="107" spans="1:22">
      <c r="A107">
        <v>40</v>
      </c>
      <c r="B107" s="4" t="s">
        <v>65</v>
      </c>
      <c r="C107">
        <v>1</v>
      </c>
      <c r="D107">
        <v>0.63956299113542725</v>
      </c>
      <c r="S107">
        <v>40</v>
      </c>
      <c r="T107" s="4" t="s">
        <v>65</v>
      </c>
      <c r="U107">
        <v>2</v>
      </c>
      <c r="V107">
        <v>0.58435387448495735</v>
      </c>
    </row>
    <row r="108" spans="1:22">
      <c r="A108">
        <v>40</v>
      </c>
      <c r="B108" s="4" t="s">
        <v>65</v>
      </c>
      <c r="C108">
        <v>1</v>
      </c>
      <c r="D108">
        <v>0.64036213853451052</v>
      </c>
      <c r="S108">
        <v>40</v>
      </c>
      <c r="T108" s="4" t="s">
        <v>65</v>
      </c>
      <c r="U108">
        <v>2</v>
      </c>
      <c r="V108">
        <v>0.43597219974505019</v>
      </c>
    </row>
    <row r="109" spans="1:22">
      <c r="A109">
        <v>40</v>
      </c>
      <c r="B109" s="4" t="s">
        <v>65</v>
      </c>
      <c r="C109">
        <v>1</v>
      </c>
      <c r="D109">
        <v>0.83562980178791568</v>
      </c>
      <c r="S109">
        <v>40</v>
      </c>
      <c r="T109" s="4" t="s">
        <v>65</v>
      </c>
      <c r="U109">
        <v>2</v>
      </c>
      <c r="V109">
        <v>0.46012776179466469</v>
      </c>
    </row>
    <row r="110" spans="1:22">
      <c r="A110">
        <v>40</v>
      </c>
      <c r="B110" s="4" t="s">
        <v>65</v>
      </c>
      <c r="C110">
        <v>1</v>
      </c>
      <c r="D110">
        <v>0.51662676499963789</v>
      </c>
      <c r="S110">
        <v>40</v>
      </c>
      <c r="T110" s="4" t="s">
        <v>65</v>
      </c>
      <c r="U110">
        <v>2</v>
      </c>
      <c r="V110">
        <v>0.42149069181091342</v>
      </c>
    </row>
    <row r="111" spans="1:22">
      <c r="A111">
        <v>40</v>
      </c>
      <c r="B111" s="4" t="s">
        <v>65</v>
      </c>
      <c r="C111">
        <v>1</v>
      </c>
      <c r="D111">
        <v>0.82831356409743673</v>
      </c>
      <c r="S111">
        <v>40</v>
      </c>
      <c r="T111" s="4" t="s">
        <v>65</v>
      </c>
      <c r="U111">
        <v>2</v>
      </c>
      <c r="V111">
        <v>0.22348461182568605</v>
      </c>
    </row>
    <row r="112" spans="1:22">
      <c r="A112">
        <v>40</v>
      </c>
      <c r="B112" s="4" t="s">
        <v>65</v>
      </c>
      <c r="C112">
        <v>1</v>
      </c>
      <c r="D112">
        <v>0.69359125824884083</v>
      </c>
      <c r="S112">
        <v>40</v>
      </c>
      <c r="T112" s="4" t="s">
        <v>65</v>
      </c>
      <c r="U112">
        <v>2</v>
      </c>
      <c r="V112">
        <v>9.4439551251013984E-2</v>
      </c>
    </row>
    <row r="113" spans="1:22">
      <c r="A113">
        <v>40</v>
      </c>
      <c r="B113" s="4" t="s">
        <v>65</v>
      </c>
      <c r="C113">
        <v>1</v>
      </c>
      <c r="D113">
        <v>0.48194532415069136</v>
      </c>
      <c r="S113">
        <v>40</v>
      </c>
      <c r="T113" s="4" t="s">
        <v>65</v>
      </c>
      <c r="U113">
        <v>2</v>
      </c>
      <c r="V113">
        <v>0.2536123160355872</v>
      </c>
    </row>
    <row r="114" spans="1:22">
      <c r="A114">
        <v>40</v>
      </c>
      <c r="B114" s="4" t="s">
        <v>65</v>
      </c>
      <c r="C114">
        <v>1</v>
      </c>
      <c r="D114">
        <v>0.92714384307257391</v>
      </c>
      <c r="S114">
        <v>40</v>
      </c>
      <c r="T114" s="4" t="s">
        <v>65</v>
      </c>
      <c r="U114">
        <v>2</v>
      </c>
      <c r="V114">
        <v>0.51310558217767577</v>
      </c>
    </row>
    <row r="115" spans="1:22">
      <c r="A115">
        <v>40</v>
      </c>
      <c r="B115" s="4" t="s">
        <v>65</v>
      </c>
      <c r="C115">
        <v>2</v>
      </c>
      <c r="D115">
        <v>0.1244830586832124</v>
      </c>
      <c r="S115">
        <v>40</v>
      </c>
      <c r="T115" s="4" t="s">
        <v>65</v>
      </c>
      <c r="U115">
        <v>2</v>
      </c>
      <c r="V115">
        <v>0.66356679042850031</v>
      </c>
    </row>
    <row r="116" spans="1:22">
      <c r="A116">
        <v>40</v>
      </c>
      <c r="B116" s="4" t="s">
        <v>65</v>
      </c>
      <c r="C116">
        <v>2</v>
      </c>
      <c r="D116">
        <v>0.58435387448495735</v>
      </c>
      <c r="S116">
        <v>40</v>
      </c>
      <c r="T116" s="4" t="s">
        <v>65</v>
      </c>
      <c r="U116">
        <v>3</v>
      </c>
      <c r="V116">
        <v>0.27230669086952736</v>
      </c>
    </row>
    <row r="117" spans="1:22">
      <c r="A117">
        <v>40</v>
      </c>
      <c r="B117" s="4" t="s">
        <v>65</v>
      </c>
      <c r="C117">
        <v>2</v>
      </c>
      <c r="D117">
        <v>0.43597219974505019</v>
      </c>
      <c r="F117" s="5"/>
      <c r="S117">
        <v>40</v>
      </c>
      <c r="T117" s="4" t="s">
        <v>65</v>
      </c>
      <c r="U117">
        <v>3</v>
      </c>
      <c r="V117">
        <v>0.40923805542106118</v>
      </c>
    </row>
    <row r="118" spans="1:22">
      <c r="A118">
        <v>40</v>
      </c>
      <c r="B118" s="4" t="s">
        <v>65</v>
      </c>
      <c r="C118">
        <v>2</v>
      </c>
      <c r="D118">
        <v>0.46012776179466469</v>
      </c>
      <c r="S118">
        <v>40</v>
      </c>
      <c r="T118" s="4" t="s">
        <v>65</v>
      </c>
      <c r="U118">
        <v>3</v>
      </c>
      <c r="V118">
        <v>0.41129452806136829</v>
      </c>
    </row>
    <row r="119" spans="1:22">
      <c r="A119">
        <v>40</v>
      </c>
      <c r="B119" s="4" t="s">
        <v>65</v>
      </c>
      <c r="C119">
        <v>2</v>
      </c>
      <c r="D119">
        <v>0.42149069181091342</v>
      </c>
      <c r="S119">
        <v>40</v>
      </c>
      <c r="T119" s="4" t="s">
        <v>65</v>
      </c>
      <c r="U119">
        <v>3</v>
      </c>
      <c r="V119">
        <v>0.29685662051268691</v>
      </c>
    </row>
    <row r="120" spans="1:22">
      <c r="A120">
        <v>40</v>
      </c>
      <c r="B120" s="4" t="s">
        <v>65</v>
      </c>
      <c r="C120">
        <v>2</v>
      </c>
      <c r="D120">
        <v>0.22348461182568605</v>
      </c>
      <c r="S120">
        <v>40</v>
      </c>
      <c r="T120" s="4" t="s">
        <v>65</v>
      </c>
      <c r="U120">
        <v>3</v>
      </c>
      <c r="V120">
        <v>0.50235809198393766</v>
      </c>
    </row>
    <row r="121" spans="1:22">
      <c r="A121">
        <v>40</v>
      </c>
      <c r="B121" s="4" t="s">
        <v>65</v>
      </c>
      <c r="C121">
        <v>2</v>
      </c>
      <c r="D121">
        <v>9.4439551251013984E-2</v>
      </c>
      <c r="S121">
        <v>40</v>
      </c>
      <c r="T121" s="4" t="s">
        <v>65</v>
      </c>
      <c r="U121">
        <v>3</v>
      </c>
      <c r="V121">
        <v>0.16253426314595346</v>
      </c>
    </row>
    <row r="122" spans="1:22">
      <c r="A122">
        <v>40</v>
      </c>
      <c r="B122" s="4" t="s">
        <v>65</v>
      </c>
      <c r="C122">
        <v>2</v>
      </c>
      <c r="D122">
        <v>0.2536123160355872</v>
      </c>
      <c r="S122">
        <v>40</v>
      </c>
      <c r="T122" s="4" t="s">
        <v>65</v>
      </c>
      <c r="U122">
        <v>3</v>
      </c>
      <c r="V122">
        <v>0.52138502253164054</v>
      </c>
    </row>
    <row r="123" spans="1:22">
      <c r="A123">
        <v>40</v>
      </c>
      <c r="B123" s="4" t="s">
        <v>65</v>
      </c>
      <c r="C123">
        <v>2</v>
      </c>
      <c r="D123">
        <v>0.51310558217767577</v>
      </c>
      <c r="S123">
        <v>40</v>
      </c>
      <c r="T123" s="4" t="s">
        <v>65</v>
      </c>
      <c r="U123">
        <v>3</v>
      </c>
      <c r="V123">
        <v>0.31509408961997226</v>
      </c>
    </row>
    <row r="124" spans="1:22">
      <c r="A124">
        <v>40</v>
      </c>
      <c r="B124" s="4" t="s">
        <v>65</v>
      </c>
      <c r="C124">
        <v>2</v>
      </c>
      <c r="D124">
        <v>0.66356679042850031</v>
      </c>
      <c r="S124">
        <v>40</v>
      </c>
      <c r="T124" s="4" t="s">
        <v>65</v>
      </c>
      <c r="U124">
        <v>3</v>
      </c>
      <c r="V124">
        <v>0.34068548776169594</v>
      </c>
    </row>
    <row r="125" spans="1:22">
      <c r="A125">
        <v>40</v>
      </c>
      <c r="B125" s="4" t="s">
        <v>65</v>
      </c>
      <c r="C125">
        <v>3</v>
      </c>
      <c r="D125">
        <v>0.27230669086952736</v>
      </c>
      <c r="S125">
        <v>40</v>
      </c>
      <c r="T125" s="4" t="s">
        <v>65</v>
      </c>
      <c r="U125">
        <v>3</v>
      </c>
      <c r="V125">
        <v>0.45085548478591503</v>
      </c>
    </row>
    <row r="126" spans="1:22">
      <c r="A126">
        <v>40</v>
      </c>
      <c r="B126" s="4" t="s">
        <v>65</v>
      </c>
      <c r="C126">
        <v>3</v>
      </c>
      <c r="D126">
        <v>0.40923805542106118</v>
      </c>
      <c r="S126" s="13">
        <v>50</v>
      </c>
      <c r="T126" t="s">
        <v>52</v>
      </c>
      <c r="U126" s="11">
        <v>0</v>
      </c>
      <c r="V126">
        <v>0.114873840118193</v>
      </c>
    </row>
    <row r="127" spans="1:22">
      <c r="A127">
        <v>40</v>
      </c>
      <c r="B127" s="4" t="s">
        <v>65</v>
      </c>
      <c r="C127">
        <v>3</v>
      </c>
      <c r="D127">
        <v>0.41129452806136829</v>
      </c>
      <c r="S127" s="13">
        <v>50</v>
      </c>
      <c r="T127" t="s">
        <v>52</v>
      </c>
      <c r="U127" s="11">
        <v>0</v>
      </c>
      <c r="V127">
        <v>0.10933841175371864</v>
      </c>
    </row>
    <row r="128" spans="1:22">
      <c r="A128">
        <v>40</v>
      </c>
      <c r="B128" s="4" t="s">
        <v>65</v>
      </c>
      <c r="C128">
        <v>3</v>
      </c>
      <c r="D128">
        <v>0.29685662051268691</v>
      </c>
      <c r="S128" s="13">
        <v>50</v>
      </c>
      <c r="T128" t="s">
        <v>52</v>
      </c>
      <c r="U128" s="11">
        <v>0</v>
      </c>
      <c r="V128">
        <v>0.25088966211743452</v>
      </c>
    </row>
    <row r="129" spans="1:22">
      <c r="A129">
        <v>40</v>
      </c>
      <c r="B129" s="4" t="s">
        <v>65</v>
      </c>
      <c r="C129">
        <v>3</v>
      </c>
      <c r="D129">
        <v>0.50235809198393766</v>
      </c>
      <c r="S129" s="13">
        <v>50</v>
      </c>
      <c r="T129" t="s">
        <v>52</v>
      </c>
      <c r="U129" s="11">
        <v>0</v>
      </c>
      <c r="V129">
        <v>0.1914564001969877</v>
      </c>
    </row>
    <row r="130" spans="1:22">
      <c r="A130">
        <v>40</v>
      </c>
      <c r="B130" s="4" t="s">
        <v>65</v>
      </c>
      <c r="C130">
        <v>3</v>
      </c>
      <c r="D130">
        <v>0.16253426314595346</v>
      </c>
      <c r="S130" s="13">
        <v>50</v>
      </c>
      <c r="T130" t="s">
        <v>52</v>
      </c>
      <c r="U130" s="11">
        <v>0</v>
      </c>
      <c r="V130">
        <v>0.33106898865524054</v>
      </c>
    </row>
    <row r="131" spans="1:22">
      <c r="A131">
        <v>40</v>
      </c>
      <c r="B131" s="4" t="s">
        <v>65</v>
      </c>
      <c r="C131">
        <v>3</v>
      </c>
      <c r="D131">
        <v>0.52138502253164054</v>
      </c>
      <c r="S131" s="13">
        <v>50</v>
      </c>
      <c r="T131" t="s">
        <v>52</v>
      </c>
      <c r="U131" s="11">
        <v>0</v>
      </c>
      <c r="V131">
        <v>7.681943019849273E-2</v>
      </c>
    </row>
    <row r="132" spans="1:22">
      <c r="A132">
        <v>40</v>
      </c>
      <c r="B132" s="4" t="s">
        <v>65</v>
      </c>
      <c r="C132">
        <v>3</v>
      </c>
      <c r="D132">
        <v>0.31509408961997226</v>
      </c>
      <c r="S132" s="13">
        <v>50</v>
      </c>
      <c r="T132" t="s">
        <v>52</v>
      </c>
      <c r="U132" s="11">
        <v>0</v>
      </c>
      <c r="V132">
        <v>0.14333718692412808</v>
      </c>
    </row>
    <row r="133" spans="1:22">
      <c r="A133">
        <v>40</v>
      </c>
      <c r="B133" s="4" t="s">
        <v>65</v>
      </c>
      <c r="C133">
        <v>3</v>
      </c>
      <c r="D133">
        <v>0.34068548776169594</v>
      </c>
      <c r="S133" s="13">
        <v>50</v>
      </c>
      <c r="T133" t="s">
        <v>52</v>
      </c>
      <c r="U133" s="11">
        <v>0</v>
      </c>
      <c r="V133">
        <v>0.15777852739125248</v>
      </c>
    </row>
    <row r="134" spans="1:22">
      <c r="A134">
        <v>40</v>
      </c>
      <c r="B134" s="4" t="s">
        <v>65</v>
      </c>
      <c r="C134">
        <v>3</v>
      </c>
      <c r="D134">
        <v>0.45085548478591503</v>
      </c>
      <c r="F134" s="5"/>
      <c r="S134" s="13">
        <v>50</v>
      </c>
      <c r="T134" t="s">
        <v>52</v>
      </c>
      <c r="U134">
        <v>0.1</v>
      </c>
      <c r="V134">
        <v>7.1893171898294542E-2</v>
      </c>
    </row>
    <row r="135" spans="1:22">
      <c r="A135" s="13">
        <v>50</v>
      </c>
      <c r="B135" t="s">
        <v>52</v>
      </c>
      <c r="C135" s="11">
        <v>0</v>
      </c>
      <c r="D135">
        <v>0.114873840118193</v>
      </c>
      <c r="S135" s="13">
        <v>50</v>
      </c>
      <c r="T135" t="s">
        <v>52</v>
      </c>
      <c r="U135">
        <v>0.1</v>
      </c>
      <c r="V135">
        <v>0.21060204021668646</v>
      </c>
    </row>
    <row r="136" spans="1:22">
      <c r="A136" s="13">
        <v>50</v>
      </c>
      <c r="B136" t="s">
        <v>52</v>
      </c>
      <c r="C136" s="11">
        <v>0</v>
      </c>
      <c r="D136">
        <v>0.10933841175371864</v>
      </c>
      <c r="S136" s="13">
        <v>50</v>
      </c>
      <c r="T136" t="s">
        <v>52</v>
      </c>
      <c r="U136">
        <v>0.1</v>
      </c>
      <c r="V136">
        <v>0.17625599416649668</v>
      </c>
    </row>
    <row r="137" spans="1:22">
      <c r="A137" s="13">
        <v>50</v>
      </c>
      <c r="B137" t="s">
        <v>52</v>
      </c>
      <c r="C137" s="11">
        <v>0</v>
      </c>
      <c r="D137">
        <v>0.25088966211743452</v>
      </c>
      <c r="S137" s="13">
        <v>50</v>
      </c>
      <c r="T137" t="s">
        <v>52</v>
      </c>
      <c r="U137">
        <v>0.1</v>
      </c>
      <c r="V137">
        <v>0.17025552687364764</v>
      </c>
    </row>
    <row r="138" spans="1:22">
      <c r="A138" s="13">
        <v>50</v>
      </c>
      <c r="B138" t="s">
        <v>52</v>
      </c>
      <c r="C138" s="11">
        <v>0</v>
      </c>
      <c r="D138">
        <v>0.1914564001969877</v>
      </c>
      <c r="S138" s="13">
        <v>50</v>
      </c>
      <c r="T138" t="s">
        <v>52</v>
      </c>
      <c r="U138">
        <v>0.1</v>
      </c>
      <c r="V138">
        <v>0.31258384132663969</v>
      </c>
    </row>
    <row r="139" spans="1:22">
      <c r="A139" s="13">
        <v>50</v>
      </c>
      <c r="B139" t="s">
        <v>52</v>
      </c>
      <c r="C139" s="11">
        <v>0</v>
      </c>
      <c r="D139">
        <v>0.33106898865524054</v>
      </c>
      <c r="S139" s="13">
        <v>50</v>
      </c>
      <c r="T139" t="s">
        <v>52</v>
      </c>
      <c r="U139">
        <v>0.1</v>
      </c>
      <c r="V139">
        <v>0.15555832516005252</v>
      </c>
    </row>
    <row r="140" spans="1:22">
      <c r="A140" s="13">
        <v>50</v>
      </c>
      <c r="B140" t="s">
        <v>52</v>
      </c>
      <c r="C140" s="11">
        <v>0</v>
      </c>
      <c r="D140">
        <v>7.681943019849273E-2</v>
      </c>
      <c r="S140" s="13">
        <v>50</v>
      </c>
      <c r="T140" t="s">
        <v>52</v>
      </c>
      <c r="U140">
        <v>0.1</v>
      </c>
      <c r="V140">
        <v>0.26669446308338818</v>
      </c>
    </row>
    <row r="141" spans="1:22">
      <c r="A141" s="13">
        <v>50</v>
      </c>
      <c r="B141" t="s">
        <v>52</v>
      </c>
      <c r="C141" s="11">
        <v>0</v>
      </c>
      <c r="D141">
        <v>0.14333718692412808</v>
      </c>
      <c r="S141" s="13">
        <v>50</v>
      </c>
      <c r="T141" t="s">
        <v>52</v>
      </c>
      <c r="U141">
        <v>0.1</v>
      </c>
      <c r="V141">
        <v>9.7770183888990739E-2</v>
      </c>
    </row>
    <row r="142" spans="1:22">
      <c r="A142" s="13">
        <v>50</v>
      </c>
      <c r="B142" t="s">
        <v>52</v>
      </c>
      <c r="C142" s="11">
        <v>0</v>
      </c>
      <c r="D142">
        <v>0.15777852739125248</v>
      </c>
      <c r="S142" s="13">
        <v>50</v>
      </c>
      <c r="T142" t="s">
        <v>52</v>
      </c>
      <c r="U142">
        <v>0.1</v>
      </c>
      <c r="V142">
        <v>0.1371051353187312</v>
      </c>
    </row>
    <row r="143" spans="1:22">
      <c r="A143" s="13">
        <v>50</v>
      </c>
      <c r="B143" t="s">
        <v>52</v>
      </c>
      <c r="C143">
        <v>0.1</v>
      </c>
      <c r="D143">
        <v>7.1893171898294542E-2</v>
      </c>
      <c r="S143" s="13">
        <v>50</v>
      </c>
      <c r="T143" t="s">
        <v>52</v>
      </c>
      <c r="U143">
        <v>0.1</v>
      </c>
      <c r="V143">
        <v>0.22351958047094109</v>
      </c>
    </row>
    <row r="144" spans="1:22">
      <c r="A144" s="13">
        <v>50</v>
      </c>
      <c r="B144" t="s">
        <v>52</v>
      </c>
      <c r="C144">
        <v>0.1</v>
      </c>
      <c r="D144">
        <v>0.21060204021668646</v>
      </c>
      <c r="S144" s="13">
        <v>50</v>
      </c>
      <c r="T144" t="s">
        <v>52</v>
      </c>
      <c r="U144" s="11">
        <v>1</v>
      </c>
      <c r="V144">
        <v>0.18434146640588345</v>
      </c>
    </row>
    <row r="145" spans="1:22">
      <c r="A145" s="13">
        <v>50</v>
      </c>
      <c r="B145" t="s">
        <v>52</v>
      </c>
      <c r="C145">
        <v>0.1</v>
      </c>
      <c r="D145">
        <v>0.17625599416649668</v>
      </c>
      <c r="S145" s="13">
        <v>50</v>
      </c>
      <c r="T145" t="s">
        <v>52</v>
      </c>
      <c r="U145" s="11">
        <v>1</v>
      </c>
      <c r="V145">
        <v>0.52066425862976606</v>
      </c>
    </row>
    <row r="146" spans="1:22">
      <c r="A146" s="13">
        <v>50</v>
      </c>
      <c r="B146" t="s">
        <v>52</v>
      </c>
      <c r="C146">
        <v>0.1</v>
      </c>
      <c r="D146">
        <v>0.17025552687364764</v>
      </c>
      <c r="S146" s="13">
        <v>50</v>
      </c>
      <c r="T146" t="s">
        <v>52</v>
      </c>
      <c r="U146" s="11">
        <v>1</v>
      </c>
      <c r="V146">
        <v>0.58417951422701109</v>
      </c>
    </row>
    <row r="147" spans="1:22">
      <c r="A147" s="13">
        <v>50</v>
      </c>
      <c r="B147" t="s">
        <v>52</v>
      </c>
      <c r="C147">
        <v>0.1</v>
      </c>
      <c r="D147">
        <v>0.31258384132663969</v>
      </c>
      <c r="S147" s="13">
        <v>50</v>
      </c>
      <c r="T147" t="s">
        <v>52</v>
      </c>
      <c r="U147" s="11">
        <v>1</v>
      </c>
      <c r="V147">
        <v>0.89662207117378245</v>
      </c>
    </row>
    <row r="148" spans="1:22">
      <c r="A148" s="13">
        <v>50</v>
      </c>
      <c r="B148" t="s">
        <v>52</v>
      </c>
      <c r="C148">
        <v>0.1</v>
      </c>
      <c r="D148">
        <v>0.15555832516005252</v>
      </c>
      <c r="S148" s="13">
        <v>50</v>
      </c>
      <c r="T148" t="s">
        <v>52</v>
      </c>
      <c r="U148" s="11">
        <v>1</v>
      </c>
      <c r="V148">
        <v>0.20701223271299296</v>
      </c>
    </row>
    <row r="149" spans="1:22">
      <c r="A149" s="13">
        <v>50</v>
      </c>
      <c r="B149" t="s">
        <v>52</v>
      </c>
      <c r="C149">
        <v>0.1</v>
      </c>
      <c r="D149">
        <v>0.26669446308338818</v>
      </c>
      <c r="S149" s="13">
        <v>50</v>
      </c>
      <c r="T149" t="s">
        <v>52</v>
      </c>
      <c r="U149" s="11">
        <v>1</v>
      </c>
      <c r="V149">
        <v>0.9380288011898481</v>
      </c>
    </row>
    <row r="150" spans="1:22">
      <c r="A150" s="13">
        <v>50</v>
      </c>
      <c r="B150" t="s">
        <v>52</v>
      </c>
      <c r="C150">
        <v>0.1</v>
      </c>
      <c r="D150">
        <v>9.7770183888990739E-2</v>
      </c>
      <c r="S150" s="13">
        <v>50</v>
      </c>
      <c r="T150" t="s">
        <v>52</v>
      </c>
      <c r="U150" s="11">
        <v>1</v>
      </c>
      <c r="V150">
        <v>0.36733654804006521</v>
      </c>
    </row>
    <row r="151" spans="1:22">
      <c r="A151" s="13">
        <v>50</v>
      </c>
      <c r="B151" t="s">
        <v>52</v>
      </c>
      <c r="C151">
        <v>0.1</v>
      </c>
      <c r="D151">
        <v>0.1371051353187312</v>
      </c>
      <c r="F151" s="5"/>
      <c r="S151" s="13">
        <v>50</v>
      </c>
      <c r="T151" t="s">
        <v>52</v>
      </c>
      <c r="U151" s="11">
        <v>1</v>
      </c>
      <c r="V151">
        <v>0.6917577281990529</v>
      </c>
    </row>
    <row r="152" spans="1:22">
      <c r="A152" s="13">
        <v>50</v>
      </c>
      <c r="B152" t="s">
        <v>52</v>
      </c>
      <c r="C152">
        <v>0.1</v>
      </c>
      <c r="D152">
        <v>0.22351958047094109</v>
      </c>
      <c r="S152" s="13">
        <v>50</v>
      </c>
      <c r="T152" t="s">
        <v>52</v>
      </c>
      <c r="U152" s="11">
        <v>1</v>
      </c>
      <c r="V152">
        <v>0.52757195096450071</v>
      </c>
    </row>
    <row r="153" spans="1:22">
      <c r="A153" s="13">
        <v>50</v>
      </c>
      <c r="B153" t="s">
        <v>52</v>
      </c>
      <c r="C153" s="11">
        <v>1</v>
      </c>
      <c r="D153">
        <v>0.18434146640588345</v>
      </c>
      <c r="S153" s="13">
        <v>50</v>
      </c>
      <c r="T153" t="s">
        <v>52</v>
      </c>
      <c r="U153">
        <v>2</v>
      </c>
      <c r="V153">
        <v>0.32617488575639036</v>
      </c>
    </row>
    <row r="154" spans="1:22">
      <c r="A154" s="13">
        <v>50</v>
      </c>
      <c r="B154" t="s">
        <v>52</v>
      </c>
      <c r="C154" s="11">
        <v>1</v>
      </c>
      <c r="D154">
        <v>0.52066425862976606</v>
      </c>
      <c r="S154" s="13">
        <v>50</v>
      </c>
      <c r="T154" t="s">
        <v>52</v>
      </c>
      <c r="U154">
        <v>2</v>
      </c>
      <c r="V154">
        <v>0.27022207476276183</v>
      </c>
    </row>
    <row r="155" spans="1:22">
      <c r="A155" s="13">
        <v>50</v>
      </c>
      <c r="B155" t="s">
        <v>52</v>
      </c>
      <c r="C155" s="11">
        <v>1</v>
      </c>
      <c r="D155">
        <v>0.58417951422701109</v>
      </c>
      <c r="S155" s="13">
        <v>50</v>
      </c>
      <c r="T155" t="s">
        <v>52</v>
      </c>
      <c r="U155">
        <v>2</v>
      </c>
      <c r="V155">
        <v>0.40923805542106123</v>
      </c>
    </row>
    <row r="156" spans="1:22">
      <c r="A156" s="13">
        <v>50</v>
      </c>
      <c r="B156" t="s">
        <v>52</v>
      </c>
      <c r="C156" s="11">
        <v>1</v>
      </c>
      <c r="D156">
        <v>0.89662207117378245</v>
      </c>
      <c r="S156" s="13">
        <v>50</v>
      </c>
      <c r="T156" t="s">
        <v>52</v>
      </c>
      <c r="U156">
        <v>2</v>
      </c>
      <c r="V156">
        <v>0.32068947032995443</v>
      </c>
    </row>
    <row r="157" spans="1:22">
      <c r="A157" s="13">
        <v>50</v>
      </c>
      <c r="B157" t="s">
        <v>52</v>
      </c>
      <c r="C157" s="11">
        <v>1</v>
      </c>
      <c r="D157">
        <v>0.20701223271299296</v>
      </c>
      <c r="S157" s="13">
        <v>50</v>
      </c>
      <c r="T157" t="s">
        <v>52</v>
      </c>
      <c r="U157">
        <v>2</v>
      </c>
      <c r="V157">
        <v>0.57247345954968687</v>
      </c>
    </row>
    <row r="158" spans="1:22">
      <c r="A158" s="13">
        <v>50</v>
      </c>
      <c r="B158" t="s">
        <v>52</v>
      </c>
      <c r="C158" s="11">
        <v>1</v>
      </c>
      <c r="D158">
        <v>0.9380288011898481</v>
      </c>
      <c r="S158" s="13">
        <v>50</v>
      </c>
      <c r="T158" t="s">
        <v>52</v>
      </c>
      <c r="U158">
        <v>2</v>
      </c>
      <c r="V158">
        <v>0.26258277958757514</v>
      </c>
    </row>
    <row r="159" spans="1:22">
      <c r="A159" s="13">
        <v>50</v>
      </c>
      <c r="B159" t="s">
        <v>52</v>
      </c>
      <c r="C159" s="11">
        <v>1</v>
      </c>
      <c r="D159">
        <v>0.36733654804006521</v>
      </c>
      <c r="S159" s="13">
        <v>50</v>
      </c>
      <c r="T159" t="s">
        <v>52</v>
      </c>
      <c r="U159">
        <v>2</v>
      </c>
      <c r="V159">
        <v>0.40508335435079679</v>
      </c>
    </row>
    <row r="160" spans="1:22">
      <c r="A160" s="13">
        <v>50</v>
      </c>
      <c r="B160" t="s">
        <v>52</v>
      </c>
      <c r="C160" s="11">
        <v>1</v>
      </c>
      <c r="D160">
        <v>0.6917577281990529</v>
      </c>
      <c r="S160" s="13">
        <v>50</v>
      </c>
      <c r="T160" t="s">
        <v>52</v>
      </c>
      <c r="U160">
        <v>2</v>
      </c>
      <c r="V160">
        <v>0.33527937070641162</v>
      </c>
    </row>
    <row r="161" spans="1:22">
      <c r="A161" s="13">
        <v>50</v>
      </c>
      <c r="B161" t="s">
        <v>52</v>
      </c>
      <c r="C161" s="11">
        <v>1</v>
      </c>
      <c r="D161">
        <v>0.52757195096450071</v>
      </c>
      <c r="S161" s="13">
        <v>50</v>
      </c>
      <c r="T161" t="s">
        <v>52</v>
      </c>
      <c r="U161" s="11">
        <v>3</v>
      </c>
      <c r="V161">
        <v>0.26176488229635447</v>
      </c>
    </row>
    <row r="162" spans="1:22">
      <c r="A162" s="13">
        <v>50</v>
      </c>
      <c r="B162" t="s">
        <v>52</v>
      </c>
      <c r="C162">
        <v>2</v>
      </c>
      <c r="D162">
        <v>0.32617488575639036</v>
      </c>
      <c r="S162" s="13">
        <v>50</v>
      </c>
      <c r="T162" t="s">
        <v>52</v>
      </c>
      <c r="U162" s="11">
        <v>3</v>
      </c>
      <c r="V162">
        <v>0.29983778317978754</v>
      </c>
    </row>
    <row r="163" spans="1:22">
      <c r="A163" s="13">
        <v>50</v>
      </c>
      <c r="B163" t="s">
        <v>52</v>
      </c>
      <c r="C163">
        <v>2</v>
      </c>
      <c r="D163">
        <v>0.27022207476276183</v>
      </c>
      <c r="S163" s="13">
        <v>50</v>
      </c>
      <c r="T163" t="s">
        <v>52</v>
      </c>
      <c r="U163" s="11">
        <v>3</v>
      </c>
      <c r="V163">
        <v>0.29365173442427295</v>
      </c>
    </row>
    <row r="164" spans="1:22">
      <c r="A164" s="13">
        <v>50</v>
      </c>
      <c r="B164" t="s">
        <v>52</v>
      </c>
      <c r="C164">
        <v>2</v>
      </c>
      <c r="D164">
        <v>0.40923805542106123</v>
      </c>
      <c r="S164" s="13">
        <v>50</v>
      </c>
      <c r="T164" t="s">
        <v>52</v>
      </c>
      <c r="U164" s="11">
        <v>3</v>
      </c>
      <c r="V164">
        <v>0.35576976677308336</v>
      </c>
    </row>
    <row r="165" spans="1:22">
      <c r="A165" s="13">
        <v>50</v>
      </c>
      <c r="B165" t="s">
        <v>52</v>
      </c>
      <c r="C165">
        <v>2</v>
      </c>
      <c r="D165">
        <v>0.32068947032995443</v>
      </c>
      <c r="S165" s="13">
        <v>50</v>
      </c>
      <c r="T165" t="s">
        <v>52</v>
      </c>
      <c r="U165" s="11">
        <v>3</v>
      </c>
      <c r="V165">
        <v>0.21299524521914887</v>
      </c>
    </row>
    <row r="166" spans="1:22">
      <c r="A166" s="13">
        <v>50</v>
      </c>
      <c r="B166" t="s">
        <v>52</v>
      </c>
      <c r="C166">
        <v>2</v>
      </c>
      <c r="D166">
        <v>0.57247345954968687</v>
      </c>
      <c r="S166" s="13">
        <v>50</v>
      </c>
      <c r="T166" t="s">
        <v>52</v>
      </c>
      <c r="U166" s="11">
        <v>3</v>
      </c>
      <c r="V166">
        <v>0.46901440059492427</v>
      </c>
    </row>
    <row r="167" spans="1:22">
      <c r="A167" s="13">
        <v>50</v>
      </c>
      <c r="B167" t="s">
        <v>52</v>
      </c>
      <c r="C167">
        <v>2</v>
      </c>
      <c r="D167">
        <v>0.26258277958757514</v>
      </c>
      <c r="S167" s="13">
        <v>50</v>
      </c>
      <c r="T167" t="s">
        <v>52</v>
      </c>
      <c r="U167" s="11">
        <v>3</v>
      </c>
      <c r="V167">
        <v>0.12011765449218864</v>
      </c>
    </row>
    <row r="168" spans="1:22">
      <c r="A168" s="13">
        <v>50</v>
      </c>
      <c r="B168" t="s">
        <v>52</v>
      </c>
      <c r="C168">
        <v>2</v>
      </c>
      <c r="D168">
        <v>0.40508335435079679</v>
      </c>
      <c r="S168" s="13">
        <v>50</v>
      </c>
      <c r="T168" t="s">
        <v>52</v>
      </c>
      <c r="U168" s="11">
        <v>3</v>
      </c>
      <c r="V168">
        <v>0.16203334174031869</v>
      </c>
    </row>
    <row r="169" spans="1:22">
      <c r="A169" s="13">
        <v>50</v>
      </c>
      <c r="B169" t="s">
        <v>52</v>
      </c>
      <c r="C169">
        <v>2</v>
      </c>
      <c r="D169">
        <v>0.33527937070641162</v>
      </c>
      <c r="F169" s="5"/>
      <c r="S169" s="13">
        <v>50</v>
      </c>
      <c r="T169" t="s">
        <v>52</v>
      </c>
      <c r="U169" s="11">
        <v>3</v>
      </c>
      <c r="V169">
        <v>0.32706173907145064</v>
      </c>
    </row>
    <row r="170" spans="1:22">
      <c r="A170" s="13">
        <v>50</v>
      </c>
      <c r="B170" t="s">
        <v>52</v>
      </c>
      <c r="C170" s="11">
        <v>3</v>
      </c>
      <c r="D170">
        <v>0.26176488229635447</v>
      </c>
      <c r="S170" s="13">
        <v>50</v>
      </c>
      <c r="T170" t="s">
        <v>57</v>
      </c>
      <c r="U170" s="11">
        <v>0</v>
      </c>
      <c r="V170">
        <v>0.36777340663390529</v>
      </c>
    </row>
    <row r="171" spans="1:22">
      <c r="A171" s="13">
        <v>50</v>
      </c>
      <c r="B171" t="s">
        <v>52</v>
      </c>
      <c r="C171" s="11">
        <v>3</v>
      </c>
      <c r="D171">
        <v>0.29983778317978754</v>
      </c>
      <c r="S171" s="13">
        <v>50</v>
      </c>
      <c r="T171" t="s">
        <v>57</v>
      </c>
      <c r="U171" s="11">
        <v>0</v>
      </c>
      <c r="V171">
        <v>0.27785110078587844</v>
      </c>
    </row>
    <row r="172" spans="1:22">
      <c r="A172" s="13">
        <v>50</v>
      </c>
      <c r="B172" t="s">
        <v>52</v>
      </c>
      <c r="C172" s="11">
        <v>3</v>
      </c>
      <c r="D172">
        <v>0.29365173442427295</v>
      </c>
      <c r="S172" s="13">
        <v>50</v>
      </c>
      <c r="T172" t="s">
        <v>57</v>
      </c>
      <c r="U172" s="11">
        <v>0</v>
      </c>
      <c r="V172">
        <v>0.38803401109872643</v>
      </c>
    </row>
    <row r="173" spans="1:22">
      <c r="A173" s="13">
        <v>50</v>
      </c>
      <c r="B173" t="s">
        <v>52</v>
      </c>
      <c r="C173" s="11">
        <v>3</v>
      </c>
      <c r="D173">
        <v>0.35576976677308336</v>
      </c>
      <c r="S173" s="13">
        <v>50</v>
      </c>
      <c r="T173" t="s">
        <v>57</v>
      </c>
      <c r="U173" s="11">
        <v>0</v>
      </c>
      <c r="V173">
        <v>0.40486117782297493</v>
      </c>
    </row>
    <row r="174" spans="1:22">
      <c r="A174" s="13">
        <v>50</v>
      </c>
      <c r="B174" t="s">
        <v>52</v>
      </c>
      <c r="C174" s="11">
        <v>3</v>
      </c>
      <c r="D174">
        <v>0.21299524521914887</v>
      </c>
      <c r="S174" s="13">
        <v>50</v>
      </c>
      <c r="T174" t="s">
        <v>57</v>
      </c>
      <c r="U174" s="11">
        <v>0</v>
      </c>
      <c r="V174">
        <v>0.28842977337794357</v>
      </c>
    </row>
    <row r="175" spans="1:22">
      <c r="A175" s="13">
        <v>50</v>
      </c>
      <c r="B175" t="s">
        <v>52</v>
      </c>
      <c r="C175" s="11">
        <v>3</v>
      </c>
      <c r="D175">
        <v>0.46901440059492427</v>
      </c>
      <c r="S175" s="13">
        <v>50</v>
      </c>
      <c r="T175" t="s">
        <v>57</v>
      </c>
      <c r="U175" s="11">
        <v>0</v>
      </c>
      <c r="V175">
        <v>0.30920208631813517</v>
      </c>
    </row>
    <row r="176" spans="1:22">
      <c r="A176" s="13">
        <v>50</v>
      </c>
      <c r="B176" t="s">
        <v>52</v>
      </c>
      <c r="C176" s="11">
        <v>3</v>
      </c>
      <c r="D176">
        <v>0.12011765449218864</v>
      </c>
      <c r="S176" s="13">
        <v>50</v>
      </c>
      <c r="T176" t="s">
        <v>57</v>
      </c>
      <c r="U176" s="11">
        <v>0</v>
      </c>
      <c r="V176">
        <v>0.52759612046930926</v>
      </c>
    </row>
    <row r="177" spans="1:22">
      <c r="A177" s="13">
        <v>50</v>
      </c>
      <c r="B177" t="s">
        <v>52</v>
      </c>
      <c r="C177" s="11">
        <v>3</v>
      </c>
      <c r="D177">
        <v>0.16203334174031869</v>
      </c>
      <c r="S177" s="13">
        <v>50</v>
      </c>
      <c r="T177" t="s">
        <v>57</v>
      </c>
      <c r="U177" s="11">
        <v>0</v>
      </c>
      <c r="V177">
        <v>0.55089738229758267</v>
      </c>
    </row>
    <row r="178" spans="1:22">
      <c r="A178" s="13">
        <v>50</v>
      </c>
      <c r="B178" t="s">
        <v>52</v>
      </c>
      <c r="C178" s="11">
        <v>3</v>
      </c>
      <c r="D178">
        <v>0.32706173907145064</v>
      </c>
      <c r="S178" s="13">
        <v>50</v>
      </c>
      <c r="T178" t="s">
        <v>57</v>
      </c>
      <c r="U178" s="11">
        <v>0</v>
      </c>
      <c r="V178">
        <v>0.39879830910929948</v>
      </c>
    </row>
    <row r="179" spans="1:22">
      <c r="A179" s="13">
        <v>50</v>
      </c>
      <c r="B179" t="s">
        <v>57</v>
      </c>
      <c r="C179" s="11">
        <v>0</v>
      </c>
      <c r="D179">
        <v>0.36777340663390529</v>
      </c>
      <c r="S179" s="13">
        <v>50</v>
      </c>
      <c r="T179" t="s">
        <v>57</v>
      </c>
      <c r="U179" s="11">
        <v>0</v>
      </c>
      <c r="V179">
        <v>0.70837653248011134</v>
      </c>
    </row>
    <row r="180" spans="1:22">
      <c r="A180" s="13">
        <v>50</v>
      </c>
      <c r="B180" t="s">
        <v>57</v>
      </c>
      <c r="C180" s="11">
        <v>0</v>
      </c>
      <c r="D180">
        <v>0.27785110078587844</v>
      </c>
      <c r="S180" s="13">
        <v>50</v>
      </c>
      <c r="T180" t="s">
        <v>57</v>
      </c>
      <c r="U180">
        <v>0.1</v>
      </c>
      <c r="V180">
        <v>0.35515373091607516</v>
      </c>
    </row>
    <row r="181" spans="1:22">
      <c r="A181" s="13">
        <v>50</v>
      </c>
      <c r="B181" t="s">
        <v>57</v>
      </c>
      <c r="C181" s="11">
        <v>0</v>
      </c>
      <c r="D181">
        <v>0.38803401109872643</v>
      </c>
      <c r="S181" s="13">
        <v>50</v>
      </c>
      <c r="T181" t="s">
        <v>57</v>
      </c>
      <c r="U181">
        <v>0.1</v>
      </c>
      <c r="V181">
        <v>0.37692978788781956</v>
      </c>
    </row>
    <row r="182" spans="1:22">
      <c r="A182" s="13">
        <v>50</v>
      </c>
      <c r="B182" t="s">
        <v>57</v>
      </c>
      <c r="C182" s="11">
        <v>0</v>
      </c>
      <c r="D182">
        <v>0.40486117782297493</v>
      </c>
      <c r="S182" s="13">
        <v>50</v>
      </c>
      <c r="T182" t="s">
        <v>57</v>
      </c>
      <c r="U182">
        <v>0.1</v>
      </c>
      <c r="V182">
        <v>4.8769301941370004E-2</v>
      </c>
    </row>
    <row r="183" spans="1:22">
      <c r="A183" s="13">
        <v>50</v>
      </c>
      <c r="B183" t="s">
        <v>57</v>
      </c>
      <c r="C183" s="11">
        <v>0</v>
      </c>
      <c r="D183">
        <v>0.28842977337794357</v>
      </c>
      <c r="S183" s="13">
        <v>50</v>
      </c>
      <c r="T183" t="s">
        <v>57</v>
      </c>
      <c r="U183">
        <v>0.1</v>
      </c>
      <c r="V183">
        <v>2.4072826789474172E-2</v>
      </c>
    </row>
    <row r="184" spans="1:22">
      <c r="A184" s="13">
        <v>50</v>
      </c>
      <c r="B184" t="s">
        <v>57</v>
      </c>
      <c r="C184" s="11">
        <v>0</v>
      </c>
      <c r="D184">
        <v>0.30920208631813517</v>
      </c>
      <c r="S184" s="13">
        <v>50</v>
      </c>
      <c r="T184" t="s">
        <v>57</v>
      </c>
      <c r="U184">
        <v>0.1</v>
      </c>
      <c r="V184">
        <v>9.3626418583416249E-2</v>
      </c>
    </row>
    <row r="185" spans="1:22">
      <c r="A185" s="13">
        <v>50</v>
      </c>
      <c r="B185" t="s">
        <v>57</v>
      </c>
      <c r="C185" s="11">
        <v>0</v>
      </c>
      <c r="D185">
        <v>0.52759612046930926</v>
      </c>
      <c r="S185" s="13">
        <v>50</v>
      </c>
      <c r="T185" t="s">
        <v>57</v>
      </c>
      <c r="U185">
        <v>0.1</v>
      </c>
      <c r="V185">
        <v>0.15611673966062709</v>
      </c>
    </row>
    <row r="186" spans="1:22">
      <c r="A186" s="13">
        <v>50</v>
      </c>
      <c r="B186" t="s">
        <v>57</v>
      </c>
      <c r="C186" s="11">
        <v>0</v>
      </c>
      <c r="D186">
        <v>0.55089738229758267</v>
      </c>
      <c r="F186" s="5"/>
      <c r="S186" s="13">
        <v>50</v>
      </c>
      <c r="T186" t="s">
        <v>57</v>
      </c>
      <c r="U186">
        <v>0.1</v>
      </c>
      <c r="V186">
        <v>0.1344066162412309</v>
      </c>
    </row>
    <row r="187" spans="1:22">
      <c r="A187" s="13">
        <v>50</v>
      </c>
      <c r="B187" t="s">
        <v>57</v>
      </c>
      <c r="C187" s="11">
        <v>0</v>
      </c>
      <c r="D187">
        <v>0.39879830910929948</v>
      </c>
      <c r="S187" s="13">
        <v>50</v>
      </c>
      <c r="T187" t="s">
        <v>57</v>
      </c>
      <c r="U187">
        <v>0.1</v>
      </c>
      <c r="V187">
        <v>2.7544869114879113E-2</v>
      </c>
    </row>
    <row r="188" spans="1:22">
      <c r="A188" s="13">
        <v>50</v>
      </c>
      <c r="B188" t="s">
        <v>57</v>
      </c>
      <c r="C188" s="11">
        <v>0</v>
      </c>
      <c r="D188">
        <v>0.70837653248011134</v>
      </c>
      <c r="S188" s="13">
        <v>50</v>
      </c>
      <c r="T188" t="s">
        <v>57</v>
      </c>
      <c r="U188">
        <v>0.1</v>
      </c>
      <c r="V188">
        <v>0.11066131090467474</v>
      </c>
    </row>
    <row r="189" spans="1:22">
      <c r="A189" s="13">
        <v>50</v>
      </c>
      <c r="B189" t="s">
        <v>57</v>
      </c>
      <c r="C189">
        <v>0.1</v>
      </c>
      <c r="D189">
        <v>0.35515373091607516</v>
      </c>
      <c r="S189" s="13">
        <v>50</v>
      </c>
      <c r="T189" t="s">
        <v>57</v>
      </c>
      <c r="U189">
        <v>0.1</v>
      </c>
      <c r="V189">
        <v>0.13087308371333431</v>
      </c>
    </row>
    <row r="190" spans="1:22">
      <c r="A190" s="13">
        <v>50</v>
      </c>
      <c r="B190" t="s">
        <v>57</v>
      </c>
      <c r="C190">
        <v>0.1</v>
      </c>
      <c r="D190">
        <v>0.37692978788781956</v>
      </c>
      <c r="S190" s="13">
        <v>50</v>
      </c>
      <c r="T190" t="s">
        <v>57</v>
      </c>
      <c r="U190">
        <v>1</v>
      </c>
      <c r="V190">
        <v>0.11537989227730361</v>
      </c>
    </row>
    <row r="191" spans="1:22">
      <c r="A191" s="13">
        <v>50</v>
      </c>
      <c r="B191" t="s">
        <v>57</v>
      </c>
      <c r="C191">
        <v>0.1</v>
      </c>
      <c r="D191">
        <v>4.8769301941370004E-2</v>
      </c>
      <c r="S191" s="13">
        <v>50</v>
      </c>
      <c r="T191" t="s">
        <v>57</v>
      </c>
      <c r="U191">
        <v>1</v>
      </c>
      <c r="V191">
        <v>0.42216136243435787</v>
      </c>
    </row>
    <row r="192" spans="1:22">
      <c r="A192" s="13">
        <v>50</v>
      </c>
      <c r="B192" t="s">
        <v>57</v>
      </c>
      <c r="C192">
        <v>0.1</v>
      </c>
      <c r="D192">
        <v>2.4072826789474172E-2</v>
      </c>
      <c r="S192" s="13">
        <v>50</v>
      </c>
      <c r="T192" t="s">
        <v>57</v>
      </c>
      <c r="U192">
        <v>1</v>
      </c>
      <c r="V192">
        <v>0.11238143490837431</v>
      </c>
    </row>
    <row r="193" spans="1:22">
      <c r="A193" s="13">
        <v>50</v>
      </c>
      <c r="B193" t="s">
        <v>57</v>
      </c>
      <c r="C193">
        <v>0.1</v>
      </c>
      <c r="D193">
        <v>9.3626418583416249E-2</v>
      </c>
      <c r="S193" s="13">
        <v>50</v>
      </c>
      <c r="T193" t="s">
        <v>57</v>
      </c>
      <c r="U193">
        <v>1</v>
      </c>
      <c r="V193">
        <v>4.8145653578948365E-2</v>
      </c>
    </row>
    <row r="194" spans="1:22">
      <c r="A194" s="13">
        <v>50</v>
      </c>
      <c r="B194" t="s">
        <v>57</v>
      </c>
      <c r="C194">
        <v>0.1</v>
      </c>
      <c r="D194">
        <v>0.15611673966062709</v>
      </c>
      <c r="S194" s="13">
        <v>50</v>
      </c>
      <c r="T194" t="s">
        <v>57</v>
      </c>
      <c r="U194">
        <v>1</v>
      </c>
      <c r="V194">
        <v>9.9666832685572096E-2</v>
      </c>
    </row>
    <row r="195" spans="1:22">
      <c r="A195" s="13">
        <v>50</v>
      </c>
      <c r="B195" t="s">
        <v>57</v>
      </c>
      <c r="C195">
        <v>0.1</v>
      </c>
      <c r="D195">
        <v>0.1344066162412309</v>
      </c>
      <c r="S195" s="13">
        <v>50</v>
      </c>
      <c r="T195" t="s">
        <v>57</v>
      </c>
      <c r="U195">
        <v>1</v>
      </c>
      <c r="V195">
        <v>0.33345323034308694</v>
      </c>
    </row>
    <row r="196" spans="1:22">
      <c r="A196" s="13">
        <v>50</v>
      </c>
      <c r="B196" t="s">
        <v>57</v>
      </c>
      <c r="C196">
        <v>0.1</v>
      </c>
      <c r="D196">
        <v>2.7544869114879113E-2</v>
      </c>
      <c r="S196" s="13">
        <v>50</v>
      </c>
      <c r="T196" t="s">
        <v>57</v>
      </c>
      <c r="U196">
        <v>1</v>
      </c>
      <c r="V196">
        <v>0.21063723440789917</v>
      </c>
    </row>
    <row r="197" spans="1:22">
      <c r="A197" s="13">
        <v>50</v>
      </c>
      <c r="B197" t="s">
        <v>57</v>
      </c>
      <c r="C197">
        <v>0.1</v>
      </c>
      <c r="D197">
        <v>0.11066131090467474</v>
      </c>
      <c r="S197" s="13">
        <v>50</v>
      </c>
      <c r="T197" t="s">
        <v>57</v>
      </c>
      <c r="U197">
        <v>1</v>
      </c>
      <c r="V197">
        <v>0.19674906510627946</v>
      </c>
    </row>
    <row r="198" spans="1:22">
      <c r="A198" s="13">
        <v>50</v>
      </c>
      <c r="B198" t="s">
        <v>57</v>
      </c>
      <c r="C198">
        <v>0.1</v>
      </c>
      <c r="D198">
        <v>0.13087308371333431</v>
      </c>
      <c r="S198" s="13">
        <v>50</v>
      </c>
      <c r="T198" t="s">
        <v>57</v>
      </c>
      <c r="U198">
        <v>1</v>
      </c>
      <c r="V198">
        <v>0.40088625837165187</v>
      </c>
    </row>
    <row r="199" spans="1:22">
      <c r="A199" s="13">
        <v>50</v>
      </c>
      <c r="B199" t="s">
        <v>57</v>
      </c>
      <c r="C199">
        <v>1</v>
      </c>
      <c r="D199">
        <v>0.11537989227730361</v>
      </c>
      <c r="S199" s="13">
        <v>50</v>
      </c>
      <c r="T199" t="s">
        <v>57</v>
      </c>
      <c r="U199">
        <v>1</v>
      </c>
      <c r="V199">
        <v>0.23058590939968429</v>
      </c>
    </row>
    <row r="200" spans="1:22">
      <c r="A200" s="13">
        <v>50</v>
      </c>
      <c r="B200" t="s">
        <v>57</v>
      </c>
      <c r="C200">
        <v>1</v>
      </c>
      <c r="D200">
        <v>0.42216136243435787</v>
      </c>
      <c r="S200" s="13">
        <v>50</v>
      </c>
      <c r="T200" t="s">
        <v>57</v>
      </c>
      <c r="U200" s="11">
        <v>2</v>
      </c>
      <c r="V200">
        <v>7.9323675940646224E-2</v>
      </c>
    </row>
    <row r="201" spans="1:22">
      <c r="A201" s="13">
        <v>50</v>
      </c>
      <c r="B201" t="s">
        <v>57</v>
      </c>
      <c r="C201">
        <v>1</v>
      </c>
      <c r="D201">
        <v>0.11238143490837431</v>
      </c>
      <c r="S201" s="13">
        <v>50</v>
      </c>
      <c r="T201" t="s">
        <v>57</v>
      </c>
      <c r="U201" s="11">
        <v>2</v>
      </c>
      <c r="V201">
        <v>9.0463149093076664E-2</v>
      </c>
    </row>
    <row r="202" spans="1:22">
      <c r="A202" s="13">
        <v>50</v>
      </c>
      <c r="B202" t="s">
        <v>57</v>
      </c>
      <c r="C202">
        <v>1</v>
      </c>
      <c r="D202">
        <v>4.8145653578948365E-2</v>
      </c>
      <c r="S202" s="13">
        <v>50</v>
      </c>
      <c r="T202" t="s">
        <v>57</v>
      </c>
      <c r="U202" s="11">
        <v>2</v>
      </c>
      <c r="V202">
        <v>4.6648897509136519E-2</v>
      </c>
    </row>
    <row r="203" spans="1:22">
      <c r="A203" s="13">
        <v>50</v>
      </c>
      <c r="B203" t="s">
        <v>57</v>
      </c>
      <c r="C203">
        <v>1</v>
      </c>
      <c r="D203">
        <v>9.9666832685572096E-2</v>
      </c>
      <c r="F203" s="5"/>
      <c r="S203" s="13">
        <v>50</v>
      </c>
      <c r="T203" t="s">
        <v>57</v>
      </c>
      <c r="U203" s="11">
        <v>2</v>
      </c>
      <c r="V203">
        <v>2.1884387990431168E-3</v>
      </c>
    </row>
    <row r="204" spans="1:22">
      <c r="A204" s="13">
        <v>50</v>
      </c>
      <c r="B204" t="s">
        <v>57</v>
      </c>
      <c r="C204">
        <v>1</v>
      </c>
      <c r="D204">
        <v>0.33345323034308694</v>
      </c>
      <c r="S204" s="13">
        <v>50</v>
      </c>
      <c r="T204" t="s">
        <v>57</v>
      </c>
      <c r="U204" s="11">
        <v>2</v>
      </c>
      <c r="V204">
        <v>5.4363726919402972E-2</v>
      </c>
    </row>
    <row r="205" spans="1:22">
      <c r="A205" s="13">
        <v>50</v>
      </c>
      <c r="B205" t="s">
        <v>57</v>
      </c>
      <c r="C205">
        <v>1</v>
      </c>
      <c r="D205">
        <v>0.21063723440789917</v>
      </c>
      <c r="S205" s="13">
        <v>50</v>
      </c>
      <c r="T205" t="s">
        <v>57</v>
      </c>
      <c r="U205" s="11">
        <v>2</v>
      </c>
      <c r="V205">
        <v>0.10306736210604507</v>
      </c>
    </row>
    <row r="206" spans="1:22">
      <c r="A206" s="13">
        <v>50</v>
      </c>
      <c r="B206" t="s">
        <v>57</v>
      </c>
      <c r="C206">
        <v>1</v>
      </c>
      <c r="D206">
        <v>0.19674906510627946</v>
      </c>
      <c r="S206" s="13">
        <v>50</v>
      </c>
      <c r="T206" t="s">
        <v>57</v>
      </c>
      <c r="U206" s="11">
        <v>2</v>
      </c>
      <c r="V206">
        <v>0.21464937220614486</v>
      </c>
    </row>
    <row r="207" spans="1:22">
      <c r="A207" s="13">
        <v>50</v>
      </c>
      <c r="B207" t="s">
        <v>57</v>
      </c>
      <c r="C207">
        <v>1</v>
      </c>
      <c r="D207">
        <v>0.40088625837165187</v>
      </c>
      <c r="S207" s="13">
        <v>50</v>
      </c>
      <c r="T207" t="s">
        <v>57</v>
      </c>
      <c r="U207" s="11">
        <v>2</v>
      </c>
      <c r="V207">
        <v>9.8374532553139778E-3</v>
      </c>
    </row>
    <row r="208" spans="1:22">
      <c r="A208" s="13">
        <v>50</v>
      </c>
      <c r="B208" t="s">
        <v>57</v>
      </c>
      <c r="C208">
        <v>1</v>
      </c>
      <c r="D208">
        <v>0.23058590939968429</v>
      </c>
      <c r="S208" s="13">
        <v>50</v>
      </c>
      <c r="T208" t="s">
        <v>57</v>
      </c>
      <c r="U208" s="11">
        <v>2</v>
      </c>
      <c r="V208">
        <v>2.9231289672932936E-2</v>
      </c>
    </row>
    <row r="209" spans="1:22">
      <c r="A209" s="13">
        <v>50</v>
      </c>
      <c r="B209" t="s">
        <v>57</v>
      </c>
      <c r="C209" s="11">
        <v>2</v>
      </c>
      <c r="D209">
        <v>7.9323675940646224E-2</v>
      </c>
      <c r="S209" s="13">
        <v>50</v>
      </c>
      <c r="T209" t="s">
        <v>57</v>
      </c>
      <c r="U209" s="11">
        <v>2</v>
      </c>
      <c r="V209">
        <v>9.348077408095308E-2</v>
      </c>
    </row>
    <row r="210" spans="1:22">
      <c r="A210" s="13">
        <v>50</v>
      </c>
      <c r="B210" t="s">
        <v>57</v>
      </c>
      <c r="C210" s="11">
        <v>2</v>
      </c>
      <c r="D210">
        <v>9.0463149093076664E-2</v>
      </c>
      <c r="S210" s="13">
        <v>50</v>
      </c>
      <c r="T210" t="s">
        <v>57</v>
      </c>
      <c r="U210">
        <v>3</v>
      </c>
      <c r="V210">
        <v>0.14963329779712811</v>
      </c>
    </row>
    <row r="211" spans="1:22">
      <c r="A211" s="13">
        <v>50</v>
      </c>
      <c r="B211" t="s">
        <v>57</v>
      </c>
      <c r="C211" s="11">
        <v>2</v>
      </c>
      <c r="D211">
        <v>4.6648897509136519E-2</v>
      </c>
      <c r="S211" s="13">
        <v>50</v>
      </c>
      <c r="T211" t="s">
        <v>57</v>
      </c>
      <c r="U211">
        <v>3</v>
      </c>
      <c r="V211">
        <v>0.19600348970166617</v>
      </c>
    </row>
    <row r="212" spans="1:22">
      <c r="A212" s="13">
        <v>50</v>
      </c>
      <c r="B212" t="s">
        <v>57</v>
      </c>
      <c r="C212" s="11">
        <v>2</v>
      </c>
      <c r="D212">
        <v>2.1884387990431168E-3</v>
      </c>
      <c r="S212" s="13">
        <v>50</v>
      </c>
      <c r="T212" t="s">
        <v>57</v>
      </c>
      <c r="U212">
        <v>3</v>
      </c>
      <c r="V212">
        <v>3.3926470915735654E-2</v>
      </c>
    </row>
    <row r="213" spans="1:22">
      <c r="A213" s="13">
        <v>50</v>
      </c>
      <c r="B213" t="s">
        <v>57</v>
      </c>
      <c r="C213" s="11">
        <v>2</v>
      </c>
      <c r="D213">
        <v>5.4363726919402972E-2</v>
      </c>
      <c r="S213" s="13">
        <v>50</v>
      </c>
      <c r="T213" t="s">
        <v>57</v>
      </c>
      <c r="U213">
        <v>3</v>
      </c>
      <c r="V213">
        <v>4.8145653578948372E-2</v>
      </c>
    </row>
    <row r="214" spans="1:22">
      <c r="A214" s="13">
        <v>50</v>
      </c>
      <c r="B214" t="s">
        <v>57</v>
      </c>
      <c r="C214" s="11">
        <v>2</v>
      </c>
      <c r="D214">
        <v>0.10306736210604507</v>
      </c>
      <c r="S214" s="13">
        <v>50</v>
      </c>
      <c r="T214" t="s">
        <v>57</v>
      </c>
      <c r="U214">
        <v>3</v>
      </c>
      <c r="V214">
        <v>0.12231838556865668</v>
      </c>
    </row>
    <row r="215" spans="1:22">
      <c r="A215" s="13">
        <v>50</v>
      </c>
      <c r="B215" t="s">
        <v>57</v>
      </c>
      <c r="C215" s="11">
        <v>2</v>
      </c>
      <c r="D215">
        <v>0.21464937220614486</v>
      </c>
      <c r="S215" s="13">
        <v>50</v>
      </c>
      <c r="T215" t="s">
        <v>57</v>
      </c>
      <c r="U215">
        <v>3</v>
      </c>
      <c r="V215">
        <v>0.35618867786647929</v>
      </c>
    </row>
    <row r="216" spans="1:22">
      <c r="A216" s="13">
        <v>50</v>
      </c>
      <c r="B216" t="s">
        <v>57</v>
      </c>
      <c r="C216" s="11">
        <v>2</v>
      </c>
      <c r="D216">
        <v>9.8374532553139778E-3</v>
      </c>
      <c r="S216" s="13">
        <v>50</v>
      </c>
      <c r="T216" t="s">
        <v>57</v>
      </c>
      <c r="U216">
        <v>3</v>
      </c>
      <c r="V216">
        <v>0.14844909853509083</v>
      </c>
    </row>
    <row r="217" spans="1:22">
      <c r="A217" s="13">
        <v>50</v>
      </c>
      <c r="B217" t="s">
        <v>57</v>
      </c>
      <c r="C217" s="11">
        <v>2</v>
      </c>
      <c r="D217">
        <v>2.9231289672932936E-2</v>
      </c>
      <c r="S217" s="13">
        <v>50</v>
      </c>
      <c r="T217" t="s">
        <v>57</v>
      </c>
      <c r="U217">
        <v>3</v>
      </c>
      <c r="V217">
        <v>0.22429393422115859</v>
      </c>
    </row>
    <row r="218" spans="1:22">
      <c r="A218" s="13">
        <v>50</v>
      </c>
      <c r="B218" t="s">
        <v>57</v>
      </c>
      <c r="C218" s="11">
        <v>2</v>
      </c>
      <c r="D218">
        <v>9.348077408095308E-2</v>
      </c>
      <c r="S218" s="13">
        <v>50</v>
      </c>
      <c r="T218" t="s">
        <v>57</v>
      </c>
      <c r="U218">
        <v>3</v>
      </c>
      <c r="V218">
        <v>0.22967441885875889</v>
      </c>
    </row>
    <row r="219" spans="1:22">
      <c r="A219" s="13">
        <v>50</v>
      </c>
      <c r="B219" t="s">
        <v>57</v>
      </c>
      <c r="C219">
        <v>3</v>
      </c>
      <c r="D219">
        <v>0.14963329779712811</v>
      </c>
      <c r="S219" s="13">
        <v>50</v>
      </c>
      <c r="T219" t="s">
        <v>57</v>
      </c>
      <c r="U219">
        <v>3</v>
      </c>
      <c r="V219">
        <v>0.21188975458349363</v>
      </c>
    </row>
    <row r="220" spans="1:22">
      <c r="A220" s="13">
        <v>50</v>
      </c>
      <c r="B220" t="s">
        <v>57</v>
      </c>
      <c r="C220">
        <v>3</v>
      </c>
      <c r="D220">
        <v>0.19600348970166617</v>
      </c>
      <c r="F220" s="5"/>
      <c r="S220" s="13">
        <v>50</v>
      </c>
      <c r="T220" t="s">
        <v>65</v>
      </c>
      <c r="U220">
        <v>0</v>
      </c>
      <c r="V220">
        <v>0.11230969190126862</v>
      </c>
    </row>
    <row r="221" spans="1:22">
      <c r="A221" s="13">
        <v>50</v>
      </c>
      <c r="B221" t="s">
        <v>57</v>
      </c>
      <c r="C221">
        <v>3</v>
      </c>
      <c r="D221">
        <v>3.3926470915735654E-2</v>
      </c>
      <c r="S221" s="13">
        <v>50</v>
      </c>
      <c r="T221" t="s">
        <v>65</v>
      </c>
      <c r="U221">
        <v>0</v>
      </c>
      <c r="V221">
        <v>0.28663232221799018</v>
      </c>
    </row>
    <row r="222" spans="1:22">
      <c r="A222" s="13">
        <v>50</v>
      </c>
      <c r="B222" t="s">
        <v>57</v>
      </c>
      <c r="C222">
        <v>3</v>
      </c>
      <c r="D222">
        <v>4.8145653578948372E-2</v>
      </c>
      <c r="S222" s="13">
        <v>50</v>
      </c>
      <c r="T222" t="s">
        <v>65</v>
      </c>
      <c r="U222">
        <v>0</v>
      </c>
      <c r="V222">
        <v>0.39552057870303675</v>
      </c>
    </row>
    <row r="223" spans="1:22">
      <c r="A223" s="13">
        <v>50</v>
      </c>
      <c r="B223" t="s">
        <v>57</v>
      </c>
      <c r="C223">
        <v>3</v>
      </c>
      <c r="D223">
        <v>0.12231838556865668</v>
      </c>
      <c r="S223" s="13">
        <v>50</v>
      </c>
      <c r="T223" t="s">
        <v>65</v>
      </c>
      <c r="U223">
        <v>0</v>
      </c>
      <c r="V223">
        <v>0.31066246542912679</v>
      </c>
    </row>
    <row r="224" spans="1:22">
      <c r="A224" s="13">
        <v>50</v>
      </c>
      <c r="B224" t="s">
        <v>57</v>
      </c>
      <c r="C224">
        <v>3</v>
      </c>
      <c r="D224">
        <v>0.35618867786647929</v>
      </c>
      <c r="S224" s="13">
        <v>50</v>
      </c>
      <c r="T224" t="s">
        <v>65</v>
      </c>
      <c r="U224">
        <v>0</v>
      </c>
      <c r="V224">
        <v>0.30916237374604177</v>
      </c>
    </row>
    <row r="225" spans="1:22">
      <c r="A225" s="13">
        <v>50</v>
      </c>
      <c r="B225" t="s">
        <v>57</v>
      </c>
      <c r="C225">
        <v>3</v>
      </c>
      <c r="D225">
        <v>0.14844909853509083</v>
      </c>
      <c r="S225" s="13">
        <v>50</v>
      </c>
      <c r="T225" t="s">
        <v>65</v>
      </c>
      <c r="U225">
        <v>0</v>
      </c>
      <c r="V225">
        <v>0.52105173176561304</v>
      </c>
    </row>
    <row r="226" spans="1:22">
      <c r="A226" s="13">
        <v>50</v>
      </c>
      <c r="B226" t="s">
        <v>57</v>
      </c>
      <c r="C226">
        <v>3</v>
      </c>
      <c r="D226">
        <v>0.22429393422115859</v>
      </c>
      <c r="S226" s="13">
        <v>50</v>
      </c>
      <c r="T226" t="s">
        <v>65</v>
      </c>
      <c r="U226">
        <v>0</v>
      </c>
      <c r="V226">
        <v>9.0058860092660717E-2</v>
      </c>
    </row>
    <row r="227" spans="1:22">
      <c r="A227" s="13">
        <v>50</v>
      </c>
      <c r="B227" t="s">
        <v>57</v>
      </c>
      <c r="C227">
        <v>3</v>
      </c>
      <c r="D227">
        <v>0.22967441885875889</v>
      </c>
      <c r="S227" s="13">
        <v>50</v>
      </c>
      <c r="T227" t="s">
        <v>65</v>
      </c>
      <c r="U227">
        <v>0</v>
      </c>
      <c r="V227">
        <v>0.32127099677915061</v>
      </c>
    </row>
    <row r="228" spans="1:22">
      <c r="A228" s="13">
        <v>50</v>
      </c>
      <c r="B228" t="s">
        <v>57</v>
      </c>
      <c r="C228">
        <v>3</v>
      </c>
      <c r="D228">
        <v>0.21188975458349363</v>
      </c>
      <c r="S228" s="13">
        <v>50</v>
      </c>
      <c r="T228" t="s">
        <v>65</v>
      </c>
      <c r="U228">
        <v>0</v>
      </c>
      <c r="V228">
        <v>0.13320297490175698</v>
      </c>
    </row>
    <row r="229" spans="1:22">
      <c r="A229" s="13">
        <v>50</v>
      </c>
      <c r="B229" t="s">
        <v>65</v>
      </c>
      <c r="C229">
        <v>0</v>
      </c>
      <c r="D229">
        <v>0.11230969190126862</v>
      </c>
      <c r="S229" s="13">
        <v>50</v>
      </c>
      <c r="T229" t="s">
        <v>65</v>
      </c>
      <c r="U229">
        <v>0</v>
      </c>
      <c r="V229">
        <v>0.28845599045303977</v>
      </c>
    </row>
    <row r="230" spans="1:22">
      <c r="A230" s="13">
        <v>50</v>
      </c>
      <c r="B230" t="s">
        <v>65</v>
      </c>
      <c r="C230">
        <v>0</v>
      </c>
      <c r="D230">
        <v>0.28663232221799018</v>
      </c>
      <c r="S230" s="13">
        <v>50</v>
      </c>
      <c r="T230" t="s">
        <v>65</v>
      </c>
      <c r="U230" s="11">
        <v>0.1</v>
      </c>
      <c r="V230">
        <v>0.11230969190126862</v>
      </c>
    </row>
    <row r="231" spans="1:22">
      <c r="A231" s="13">
        <v>50</v>
      </c>
      <c r="B231" t="s">
        <v>65</v>
      </c>
      <c r="C231">
        <v>0</v>
      </c>
      <c r="D231">
        <v>0.39552057870303675</v>
      </c>
      <c r="S231" s="13">
        <v>50</v>
      </c>
      <c r="T231" t="s">
        <v>65</v>
      </c>
      <c r="U231" s="11">
        <v>0.1</v>
      </c>
      <c r="V231">
        <v>0.29491649338035997</v>
      </c>
    </row>
    <row r="232" spans="1:22">
      <c r="A232" s="13">
        <v>50</v>
      </c>
      <c r="B232" t="s">
        <v>65</v>
      </c>
      <c r="C232">
        <v>0</v>
      </c>
      <c r="D232">
        <v>0.31066246542912679</v>
      </c>
      <c r="S232" s="13">
        <v>50</v>
      </c>
      <c r="T232" t="s">
        <v>65</v>
      </c>
      <c r="U232" s="11">
        <v>0.1</v>
      </c>
      <c r="V232">
        <v>0.21262088912937796</v>
      </c>
    </row>
    <row r="233" spans="1:22">
      <c r="A233" s="13">
        <v>50</v>
      </c>
      <c r="B233" t="s">
        <v>65</v>
      </c>
      <c r="C233">
        <v>0</v>
      </c>
      <c r="D233">
        <v>0.30916237374604177</v>
      </c>
      <c r="S233" s="13">
        <v>50</v>
      </c>
      <c r="T233" t="s">
        <v>65</v>
      </c>
      <c r="U233" s="11">
        <v>0.1</v>
      </c>
      <c r="V233">
        <v>0.22104829270918622</v>
      </c>
    </row>
    <row r="234" spans="1:22">
      <c r="A234" s="13">
        <v>50</v>
      </c>
      <c r="B234" t="s">
        <v>65</v>
      </c>
      <c r="C234">
        <v>0</v>
      </c>
      <c r="D234">
        <v>0.52105173176561304</v>
      </c>
      <c r="S234" s="13">
        <v>50</v>
      </c>
      <c r="T234" t="s">
        <v>65</v>
      </c>
      <c r="U234" s="11">
        <v>0.1</v>
      </c>
      <c r="V234">
        <v>0.11258514188439661</v>
      </c>
    </row>
    <row r="235" spans="1:22">
      <c r="A235" s="13">
        <v>50</v>
      </c>
      <c r="B235" t="s">
        <v>65</v>
      </c>
      <c r="C235">
        <v>0</v>
      </c>
      <c r="D235">
        <v>9.0058860092660717E-2</v>
      </c>
      <c r="S235" s="13">
        <v>50</v>
      </c>
      <c r="T235" t="s">
        <v>65</v>
      </c>
      <c r="U235" s="11">
        <v>0.1</v>
      </c>
      <c r="V235">
        <v>0.38687532015215093</v>
      </c>
    </row>
    <row r="236" spans="1:22">
      <c r="A236" s="13">
        <v>50</v>
      </c>
      <c r="B236" t="s">
        <v>65</v>
      </c>
      <c r="C236">
        <v>0</v>
      </c>
      <c r="D236">
        <v>0.32127099677915061</v>
      </c>
      <c r="S236" s="13">
        <v>50</v>
      </c>
      <c r="T236" t="s">
        <v>65</v>
      </c>
      <c r="U236" s="11">
        <v>0.1</v>
      </c>
      <c r="V236">
        <v>0.14965663515398028</v>
      </c>
    </row>
    <row r="237" spans="1:22">
      <c r="A237" s="13">
        <v>50</v>
      </c>
      <c r="B237" t="s">
        <v>65</v>
      </c>
      <c r="C237">
        <v>0</v>
      </c>
      <c r="D237">
        <v>0.13320297490175698</v>
      </c>
      <c r="F237" s="5"/>
      <c r="S237" s="13">
        <v>50</v>
      </c>
      <c r="T237" t="s">
        <v>65</v>
      </c>
      <c r="U237" s="11">
        <v>0.1</v>
      </c>
      <c r="V237">
        <v>0.33083263358805431</v>
      </c>
    </row>
    <row r="238" spans="1:22">
      <c r="A238" s="13">
        <v>50</v>
      </c>
      <c r="B238" t="s">
        <v>65</v>
      </c>
      <c r="C238">
        <v>0</v>
      </c>
      <c r="D238">
        <v>0.28845599045303977</v>
      </c>
      <c r="S238" s="13">
        <v>50</v>
      </c>
      <c r="T238" t="s">
        <v>65</v>
      </c>
      <c r="U238" s="11">
        <v>0.1</v>
      </c>
      <c r="V238">
        <v>0.32578558921755041</v>
      </c>
    </row>
    <row r="239" spans="1:22">
      <c r="A239" s="13">
        <v>50</v>
      </c>
      <c r="B239" t="s">
        <v>65</v>
      </c>
      <c r="C239" s="11">
        <v>0.1</v>
      </c>
      <c r="D239">
        <v>0.11230969190126862</v>
      </c>
      <c r="S239" s="13">
        <v>50</v>
      </c>
      <c r="T239" t="s">
        <v>65</v>
      </c>
      <c r="U239" s="11">
        <v>0.1</v>
      </c>
      <c r="V239">
        <v>0.23872219899561886</v>
      </c>
    </row>
    <row r="240" spans="1:22">
      <c r="A240" s="13">
        <v>50</v>
      </c>
      <c r="B240" t="s">
        <v>65</v>
      </c>
      <c r="C240" s="11">
        <v>0.1</v>
      </c>
      <c r="D240">
        <v>0.29491649338035997</v>
      </c>
      <c r="S240" s="13">
        <v>50</v>
      </c>
      <c r="T240" t="s">
        <v>65</v>
      </c>
      <c r="U240" s="11">
        <v>1</v>
      </c>
      <c r="V240">
        <v>0.32923663105303425</v>
      </c>
    </row>
    <row r="241" spans="1:22">
      <c r="A241" s="13">
        <v>50</v>
      </c>
      <c r="B241" t="s">
        <v>65</v>
      </c>
      <c r="C241" s="11">
        <v>0.1</v>
      </c>
      <c r="D241">
        <v>0.21262088912937796</v>
      </c>
      <c r="S241" s="13">
        <v>50</v>
      </c>
      <c r="T241" t="s">
        <v>65</v>
      </c>
      <c r="U241" s="11">
        <v>1</v>
      </c>
      <c r="V241">
        <v>0.51196177783444485</v>
      </c>
    </row>
    <row r="242" spans="1:22">
      <c r="A242" s="13">
        <v>50</v>
      </c>
      <c r="B242" t="s">
        <v>65</v>
      </c>
      <c r="C242" s="11">
        <v>0.1</v>
      </c>
      <c r="D242">
        <v>0.22104829270918622</v>
      </c>
      <c r="S242" s="13">
        <v>50</v>
      </c>
      <c r="T242" t="s">
        <v>65</v>
      </c>
      <c r="U242" s="11">
        <v>1</v>
      </c>
      <c r="V242">
        <v>0.35208190242929277</v>
      </c>
    </row>
    <row r="243" spans="1:22">
      <c r="A243" s="13">
        <v>50</v>
      </c>
      <c r="B243" t="s">
        <v>65</v>
      </c>
      <c r="C243" s="11">
        <v>0.1</v>
      </c>
      <c r="D243">
        <v>0.11258514188439661</v>
      </c>
      <c r="S243" s="13">
        <v>50</v>
      </c>
      <c r="T243" t="s">
        <v>65</v>
      </c>
      <c r="U243" s="11">
        <v>1</v>
      </c>
      <c r="V243">
        <v>0.31962388270112085</v>
      </c>
    </row>
    <row r="244" spans="1:22">
      <c r="A244" s="13">
        <v>50</v>
      </c>
      <c r="B244" t="s">
        <v>65</v>
      </c>
      <c r="C244" s="11">
        <v>0.1</v>
      </c>
      <c r="D244">
        <v>0.38687532015215093</v>
      </c>
      <c r="S244" s="13">
        <v>50</v>
      </c>
      <c r="T244" t="s">
        <v>65</v>
      </c>
      <c r="U244" s="11">
        <v>1</v>
      </c>
      <c r="V244">
        <v>0.59687995856172293</v>
      </c>
    </row>
    <row r="245" spans="1:22">
      <c r="A245" s="13">
        <v>50</v>
      </c>
      <c r="B245" t="s">
        <v>65</v>
      </c>
      <c r="C245" s="11">
        <v>0.1</v>
      </c>
      <c r="D245">
        <v>0.14965663515398028</v>
      </c>
      <c r="S245" s="13">
        <v>50</v>
      </c>
      <c r="T245" t="s">
        <v>65</v>
      </c>
      <c r="U245" s="11">
        <v>1</v>
      </c>
      <c r="V245">
        <v>0.90345450486398249</v>
      </c>
    </row>
    <row r="246" spans="1:22">
      <c r="A246" s="13">
        <v>50</v>
      </c>
      <c r="B246" t="s">
        <v>65</v>
      </c>
      <c r="C246" s="11">
        <v>0.1</v>
      </c>
      <c r="D246">
        <v>0.33083263358805431</v>
      </c>
      <c r="S246" s="13">
        <v>50</v>
      </c>
      <c r="T246" t="s">
        <v>65</v>
      </c>
      <c r="U246" s="11">
        <v>1</v>
      </c>
      <c r="V246">
        <v>0.48207978049600736</v>
      </c>
    </row>
    <row r="247" spans="1:22">
      <c r="A247" s="13">
        <v>50</v>
      </c>
      <c r="B247" t="s">
        <v>65</v>
      </c>
      <c r="C247" s="11">
        <v>0.1</v>
      </c>
      <c r="D247">
        <v>0.32578558921755041</v>
      </c>
      <c r="S247" s="13">
        <v>50</v>
      </c>
      <c r="T247" t="s">
        <v>65</v>
      </c>
      <c r="U247" s="11">
        <v>1</v>
      </c>
      <c r="V247">
        <v>0.65784061245254732</v>
      </c>
    </row>
    <row r="248" spans="1:22">
      <c r="A248" s="13">
        <v>50</v>
      </c>
      <c r="B248" t="s">
        <v>65</v>
      </c>
      <c r="C248" s="11">
        <v>0.1</v>
      </c>
      <c r="D248">
        <v>0.23872219899561886</v>
      </c>
      <c r="E248" s="5"/>
      <c r="S248" s="13">
        <v>50</v>
      </c>
      <c r="T248" t="s">
        <v>65</v>
      </c>
      <c r="U248" s="11">
        <v>1</v>
      </c>
      <c r="V248">
        <v>0.63231291700352199</v>
      </c>
    </row>
    <row r="249" spans="1:22">
      <c r="A249" s="13">
        <v>50</v>
      </c>
      <c r="B249" t="s">
        <v>65</v>
      </c>
      <c r="C249" s="11">
        <v>1</v>
      </c>
      <c r="D249">
        <v>0.32923663105303425</v>
      </c>
      <c r="S249" s="13">
        <v>50</v>
      </c>
      <c r="T249" t="s">
        <v>65</v>
      </c>
      <c r="U249" s="11">
        <v>1</v>
      </c>
      <c r="V249">
        <v>0.43907833029551352</v>
      </c>
    </row>
    <row r="250" spans="1:22">
      <c r="A250" s="13">
        <v>50</v>
      </c>
      <c r="B250" t="s">
        <v>65</v>
      </c>
      <c r="C250" s="11">
        <v>1</v>
      </c>
      <c r="D250">
        <v>0.51196177783444485</v>
      </c>
      <c r="S250" s="13">
        <v>50</v>
      </c>
      <c r="T250" t="s">
        <v>65</v>
      </c>
      <c r="U250">
        <v>2</v>
      </c>
      <c r="V250">
        <v>0.57693334880788727</v>
      </c>
    </row>
    <row r="251" spans="1:22">
      <c r="A251" s="13">
        <v>50</v>
      </c>
      <c r="B251" t="s">
        <v>65</v>
      </c>
      <c r="C251" s="11">
        <v>1</v>
      </c>
      <c r="D251">
        <v>0.35208190242929277</v>
      </c>
      <c r="S251" s="13">
        <v>50</v>
      </c>
      <c r="T251" t="s">
        <v>65</v>
      </c>
      <c r="U251">
        <v>2</v>
      </c>
      <c r="V251">
        <v>0.16734025747986703</v>
      </c>
    </row>
    <row r="252" spans="1:22">
      <c r="A252" s="13">
        <v>50</v>
      </c>
      <c r="B252" t="s">
        <v>65</v>
      </c>
      <c r="C252" s="11">
        <v>1</v>
      </c>
      <c r="D252">
        <v>0.31962388270112085</v>
      </c>
      <c r="S252" s="13">
        <v>50</v>
      </c>
      <c r="T252" t="s">
        <v>65</v>
      </c>
      <c r="U252">
        <v>2</v>
      </c>
      <c r="V252">
        <v>0.63329017514879293</v>
      </c>
    </row>
    <row r="253" spans="1:22">
      <c r="A253" s="13">
        <v>50</v>
      </c>
      <c r="B253" t="s">
        <v>65</v>
      </c>
      <c r="C253" s="11">
        <v>1</v>
      </c>
      <c r="D253">
        <v>0.59687995856172293</v>
      </c>
      <c r="S253" s="13">
        <v>50</v>
      </c>
      <c r="T253" t="s">
        <v>65</v>
      </c>
      <c r="U253">
        <v>2</v>
      </c>
      <c r="V253">
        <v>0.80652755447946389</v>
      </c>
    </row>
    <row r="254" spans="1:22">
      <c r="A254" s="13">
        <v>50</v>
      </c>
      <c r="B254" t="s">
        <v>65</v>
      </c>
      <c r="C254" s="11">
        <v>1</v>
      </c>
      <c r="D254">
        <v>0.90345450486398249</v>
      </c>
      <c r="S254" s="13">
        <v>50</v>
      </c>
      <c r="T254" t="s">
        <v>65</v>
      </c>
      <c r="U254">
        <v>2</v>
      </c>
      <c r="V254">
        <v>0.63440833918985473</v>
      </c>
    </row>
    <row r="255" spans="1:22">
      <c r="A255" s="13">
        <v>50</v>
      </c>
      <c r="B255" t="s">
        <v>65</v>
      </c>
      <c r="C255" s="11">
        <v>1</v>
      </c>
      <c r="D255">
        <v>0.48207978049600736</v>
      </c>
      <c r="F255" s="5"/>
      <c r="S255" s="13">
        <v>50</v>
      </c>
      <c r="T255" t="s">
        <v>65</v>
      </c>
      <c r="U255">
        <v>2</v>
      </c>
      <c r="V255">
        <v>1.1404994987144328</v>
      </c>
    </row>
    <row r="256" spans="1:22">
      <c r="A256" s="13">
        <v>50</v>
      </c>
      <c r="B256" t="s">
        <v>65</v>
      </c>
      <c r="C256" s="11">
        <v>1</v>
      </c>
      <c r="D256">
        <v>0.65784061245254732</v>
      </c>
      <c r="S256" s="13">
        <v>50</v>
      </c>
      <c r="T256" t="s">
        <v>65</v>
      </c>
      <c r="U256">
        <v>2</v>
      </c>
      <c r="V256">
        <v>0.64895355066770233</v>
      </c>
    </row>
    <row r="257" spans="1:22">
      <c r="A257" s="13">
        <v>50</v>
      </c>
      <c r="B257" t="s">
        <v>65</v>
      </c>
      <c r="C257" s="11">
        <v>1</v>
      </c>
      <c r="D257">
        <v>0.63231291700352199</v>
      </c>
      <c r="S257" s="13">
        <v>50</v>
      </c>
      <c r="T257" t="s">
        <v>65</v>
      </c>
      <c r="U257">
        <v>2</v>
      </c>
      <c r="V257">
        <v>0.67495859835070848</v>
      </c>
    </row>
    <row r="258" spans="1:22">
      <c r="A258" s="13">
        <v>50</v>
      </c>
      <c r="B258" t="s">
        <v>65</v>
      </c>
      <c r="C258" s="11">
        <v>1</v>
      </c>
      <c r="D258">
        <v>0.43907833029551352</v>
      </c>
      <c r="S258" s="13">
        <v>50</v>
      </c>
      <c r="T258" t="s">
        <v>65</v>
      </c>
      <c r="U258">
        <v>3</v>
      </c>
      <c r="V258">
        <v>0.13846400371389261</v>
      </c>
    </row>
    <row r="259" spans="1:22">
      <c r="A259" s="13">
        <v>50</v>
      </c>
      <c r="B259" t="s">
        <v>65</v>
      </c>
      <c r="C259">
        <v>2</v>
      </c>
      <c r="D259">
        <v>0.57693334880788727</v>
      </c>
      <c r="S259" s="13">
        <v>50</v>
      </c>
      <c r="T259" t="s">
        <v>65</v>
      </c>
      <c r="U259">
        <v>3</v>
      </c>
      <c r="V259">
        <v>0.31479850417004701</v>
      </c>
    </row>
    <row r="260" spans="1:22">
      <c r="A260" s="13">
        <v>50</v>
      </c>
      <c r="B260" t="s">
        <v>65</v>
      </c>
      <c r="C260">
        <v>2</v>
      </c>
      <c r="D260">
        <v>0.16734025747986703</v>
      </c>
      <c r="S260" s="13">
        <v>50</v>
      </c>
      <c r="T260" t="s">
        <v>65</v>
      </c>
      <c r="U260">
        <v>3</v>
      </c>
      <c r="V260">
        <v>0.5372678381226218</v>
      </c>
    </row>
    <row r="261" spans="1:22">
      <c r="A261" s="13">
        <v>50</v>
      </c>
      <c r="B261" t="s">
        <v>65</v>
      </c>
      <c r="C261">
        <v>2</v>
      </c>
      <c r="D261">
        <v>0.63329017514879293</v>
      </c>
      <c r="S261" s="13">
        <v>50</v>
      </c>
      <c r="T261" t="s">
        <v>65</v>
      </c>
      <c r="U261">
        <v>3</v>
      </c>
      <c r="V261">
        <v>0.1493569545332338</v>
      </c>
    </row>
    <row r="262" spans="1:22">
      <c r="A262" s="13">
        <v>50</v>
      </c>
      <c r="B262" t="s">
        <v>65</v>
      </c>
      <c r="C262">
        <v>2</v>
      </c>
      <c r="D262">
        <v>0.80652755447946389</v>
      </c>
      <c r="S262" s="13">
        <v>50</v>
      </c>
      <c r="T262" t="s">
        <v>65</v>
      </c>
      <c r="U262">
        <v>3</v>
      </c>
      <c r="V262">
        <v>8.9353287209838331E-2</v>
      </c>
    </row>
    <row r="263" spans="1:22">
      <c r="A263" s="13">
        <v>50</v>
      </c>
      <c r="B263" t="s">
        <v>65</v>
      </c>
      <c r="C263">
        <v>2</v>
      </c>
      <c r="D263">
        <v>0.63440833918985473</v>
      </c>
      <c r="S263" s="13">
        <v>50</v>
      </c>
      <c r="T263" t="s">
        <v>65</v>
      </c>
      <c r="U263">
        <v>3</v>
      </c>
      <c r="V263">
        <v>3.3544102903365354E-2</v>
      </c>
    </row>
    <row r="264" spans="1:22">
      <c r="A264" s="13">
        <v>50</v>
      </c>
      <c r="B264" t="s">
        <v>65</v>
      </c>
      <c r="C264">
        <v>2</v>
      </c>
      <c r="D264">
        <v>1.1404994987144328</v>
      </c>
      <c r="S264" s="13">
        <v>50</v>
      </c>
      <c r="T264" t="s">
        <v>65</v>
      </c>
      <c r="U264">
        <v>3</v>
      </c>
      <c r="V264">
        <v>0</v>
      </c>
    </row>
    <row r="265" spans="1:22">
      <c r="A265" s="13">
        <v>50</v>
      </c>
      <c r="B265" t="s">
        <v>65</v>
      </c>
      <c r="C265">
        <v>2</v>
      </c>
      <c r="D265">
        <v>0.64895355066770233</v>
      </c>
      <c r="E265" s="5"/>
      <c r="S265" s="13">
        <v>50</v>
      </c>
      <c r="T265" t="s">
        <v>65</v>
      </c>
      <c r="U265">
        <v>3</v>
      </c>
      <c r="V265">
        <v>2.8684910426709627E-2</v>
      </c>
    </row>
    <row r="266" spans="1:22">
      <c r="A266" s="13">
        <v>50</v>
      </c>
      <c r="B266" t="s">
        <v>65</v>
      </c>
      <c r="C266">
        <v>2</v>
      </c>
      <c r="D266">
        <v>0.67495859835070848</v>
      </c>
      <c r="S266" s="13">
        <v>50</v>
      </c>
      <c r="T266" t="s">
        <v>65</v>
      </c>
      <c r="U266">
        <v>3</v>
      </c>
      <c r="V266">
        <v>6.4194204771930788E-2</v>
      </c>
    </row>
    <row r="267" spans="1:22">
      <c r="A267" s="13">
        <v>50</v>
      </c>
      <c r="B267" t="s">
        <v>65</v>
      </c>
      <c r="C267">
        <v>3</v>
      </c>
      <c r="D267">
        <v>0.13846400371389261</v>
      </c>
      <c r="S267" s="13">
        <v>50</v>
      </c>
      <c r="T267" t="s">
        <v>65</v>
      </c>
      <c r="U267">
        <v>3</v>
      </c>
      <c r="V267">
        <v>1.4209654702120237E-2</v>
      </c>
    </row>
    <row r="268" spans="1:22">
      <c r="A268" s="13">
        <v>50</v>
      </c>
      <c r="B268" t="s">
        <v>65</v>
      </c>
      <c r="C268">
        <v>3</v>
      </c>
      <c r="D268">
        <v>0.31479850417004701</v>
      </c>
      <c r="S268" s="13">
        <v>25</v>
      </c>
      <c r="T268" t="s">
        <v>52</v>
      </c>
      <c r="U268">
        <v>0</v>
      </c>
      <c r="V268">
        <v>0.1191065982195626</v>
      </c>
    </row>
    <row r="269" spans="1:22">
      <c r="A269" s="13">
        <v>50</v>
      </c>
      <c r="B269" t="s">
        <v>65</v>
      </c>
      <c r="C269">
        <v>3</v>
      </c>
      <c r="D269">
        <v>0.5372678381226218</v>
      </c>
      <c r="S269" s="13">
        <v>25</v>
      </c>
      <c r="T269" t="s">
        <v>52</v>
      </c>
      <c r="U269">
        <v>0</v>
      </c>
      <c r="V269">
        <v>0.10485814943173101</v>
      </c>
    </row>
    <row r="270" spans="1:22">
      <c r="A270" s="13">
        <v>50</v>
      </c>
      <c r="B270" t="s">
        <v>65</v>
      </c>
      <c r="C270">
        <v>3</v>
      </c>
      <c r="D270">
        <v>0.1493569545332338</v>
      </c>
      <c r="S270" s="13">
        <v>25</v>
      </c>
      <c r="T270" t="s">
        <v>52</v>
      </c>
      <c r="U270">
        <v>0</v>
      </c>
      <c r="V270">
        <v>0.2060702264886195</v>
      </c>
    </row>
    <row r="271" spans="1:22">
      <c r="A271" s="13">
        <v>50</v>
      </c>
      <c r="B271" t="s">
        <v>65</v>
      </c>
      <c r="C271">
        <v>3</v>
      </c>
      <c r="D271">
        <v>8.9353287209838331E-2</v>
      </c>
      <c r="S271" s="13">
        <v>25</v>
      </c>
      <c r="T271" t="s">
        <v>52</v>
      </c>
      <c r="U271">
        <v>0</v>
      </c>
      <c r="V271">
        <v>0.14000249264404724</v>
      </c>
    </row>
    <row r="272" spans="1:22">
      <c r="A272" s="13">
        <v>50</v>
      </c>
      <c r="B272" t="s">
        <v>65</v>
      </c>
      <c r="C272">
        <v>3</v>
      </c>
      <c r="D272">
        <v>3.3544102903365354E-2</v>
      </c>
      <c r="F272" s="5"/>
      <c r="S272" s="13">
        <v>25</v>
      </c>
      <c r="T272" t="s">
        <v>52</v>
      </c>
      <c r="U272">
        <v>0</v>
      </c>
      <c r="V272">
        <v>8.7537551961724344E-2</v>
      </c>
    </row>
    <row r="273" spans="1:22">
      <c r="A273" s="13">
        <v>50</v>
      </c>
      <c r="B273" t="s">
        <v>65</v>
      </c>
      <c r="C273">
        <v>3</v>
      </c>
      <c r="D273">
        <v>0</v>
      </c>
      <c r="S273" s="13">
        <v>25</v>
      </c>
      <c r="T273" t="s">
        <v>52</v>
      </c>
      <c r="U273">
        <v>0</v>
      </c>
      <c r="V273">
        <v>0.15803908644309275</v>
      </c>
    </row>
    <row r="274" spans="1:22">
      <c r="A274" s="13">
        <v>50</v>
      </c>
      <c r="B274" t="s">
        <v>65</v>
      </c>
      <c r="C274">
        <v>3</v>
      </c>
      <c r="D274">
        <v>2.8684910426709627E-2</v>
      </c>
      <c r="S274" s="13">
        <v>25</v>
      </c>
      <c r="T274" t="s">
        <v>52</v>
      </c>
      <c r="U274">
        <v>0</v>
      </c>
      <c r="V274">
        <v>7.3570886367831226E-2</v>
      </c>
    </row>
    <row r="275" spans="1:22">
      <c r="A275" s="13">
        <v>50</v>
      </c>
      <c r="B275" t="s">
        <v>65</v>
      </c>
      <c r="C275">
        <v>3</v>
      </c>
      <c r="D275">
        <v>6.4194204771930788E-2</v>
      </c>
      <c r="S275" s="13">
        <v>25</v>
      </c>
      <c r="T275" t="s">
        <v>52</v>
      </c>
      <c r="U275">
        <v>0</v>
      </c>
      <c r="V275">
        <v>0.24072826789474186</v>
      </c>
    </row>
    <row r="276" spans="1:22">
      <c r="A276" s="13">
        <v>50</v>
      </c>
      <c r="B276" t="s">
        <v>65</v>
      </c>
      <c r="C276">
        <v>3</v>
      </c>
      <c r="D276">
        <v>1.4209654702120237E-2</v>
      </c>
      <c r="S276" s="13">
        <v>25</v>
      </c>
      <c r="T276" t="s">
        <v>52</v>
      </c>
      <c r="U276">
        <v>0</v>
      </c>
      <c r="V276">
        <v>0.1497637138987713</v>
      </c>
    </row>
    <row r="277" spans="1:22">
      <c r="A277" s="13">
        <v>25</v>
      </c>
      <c r="B277" t="s">
        <v>52</v>
      </c>
      <c r="C277">
        <v>0</v>
      </c>
      <c r="D277">
        <v>0.1191065982195626</v>
      </c>
      <c r="S277" s="13">
        <v>25</v>
      </c>
      <c r="T277" t="s">
        <v>52</v>
      </c>
      <c r="U277">
        <v>0</v>
      </c>
      <c r="V277">
        <v>0.17335778736586621</v>
      </c>
    </row>
    <row r="278" spans="1:22">
      <c r="A278" s="13">
        <v>25</v>
      </c>
      <c r="B278" t="s">
        <v>52</v>
      </c>
      <c r="C278">
        <v>0</v>
      </c>
      <c r="D278">
        <v>0.10485814943173101</v>
      </c>
      <c r="S278" s="13">
        <v>25</v>
      </c>
      <c r="T278" t="s">
        <v>52</v>
      </c>
      <c r="U278">
        <v>0.1</v>
      </c>
      <c r="V278">
        <v>0.11757959055008102</v>
      </c>
    </row>
    <row r="279" spans="1:22">
      <c r="A279" s="13">
        <v>25</v>
      </c>
      <c r="B279" t="s">
        <v>52</v>
      </c>
      <c r="C279">
        <v>0</v>
      </c>
      <c r="D279">
        <v>0.2060702264886195</v>
      </c>
      <c r="S279" s="13">
        <v>25</v>
      </c>
      <c r="T279" t="s">
        <v>52</v>
      </c>
      <c r="U279">
        <v>0.1</v>
      </c>
      <c r="V279">
        <v>1.5963186558977556E-2</v>
      </c>
    </row>
    <row r="280" spans="1:22">
      <c r="A280" s="13">
        <v>25</v>
      </c>
      <c r="B280" t="s">
        <v>52</v>
      </c>
      <c r="C280">
        <v>0</v>
      </c>
      <c r="D280">
        <v>0.14000249264404724</v>
      </c>
      <c r="S280" s="13">
        <v>25</v>
      </c>
      <c r="T280" t="s">
        <v>52</v>
      </c>
      <c r="U280">
        <v>0.1</v>
      </c>
      <c r="V280">
        <v>7.8975765081257435E-2</v>
      </c>
    </row>
    <row r="281" spans="1:22">
      <c r="A281" s="13">
        <v>25</v>
      </c>
      <c r="B281" t="s">
        <v>52</v>
      </c>
      <c r="C281">
        <v>0</v>
      </c>
      <c r="D281">
        <v>8.7537551961724344E-2</v>
      </c>
      <c r="S281" s="13">
        <v>25</v>
      </c>
      <c r="T281" t="s">
        <v>52</v>
      </c>
      <c r="U281">
        <v>0.1</v>
      </c>
      <c r="V281">
        <v>0.10285662355502607</v>
      </c>
    </row>
    <row r="282" spans="1:22">
      <c r="A282" s="13">
        <v>25</v>
      </c>
      <c r="B282" t="s">
        <v>52</v>
      </c>
      <c r="C282">
        <v>0</v>
      </c>
      <c r="D282">
        <v>0.15803908644309275</v>
      </c>
      <c r="S282" s="13">
        <v>25</v>
      </c>
      <c r="T282" t="s">
        <v>52</v>
      </c>
      <c r="U282">
        <v>0.1</v>
      </c>
      <c r="V282">
        <v>5.323421859135756E-2</v>
      </c>
    </row>
    <row r="283" spans="1:22">
      <c r="A283" s="13">
        <v>25</v>
      </c>
      <c r="B283" t="s">
        <v>52</v>
      </c>
      <c r="C283">
        <v>0</v>
      </c>
      <c r="D283">
        <v>7.3570886367831226E-2</v>
      </c>
      <c r="S283" s="13">
        <v>25</v>
      </c>
      <c r="T283" t="s">
        <v>52</v>
      </c>
      <c r="U283">
        <v>0.1</v>
      </c>
      <c r="V283">
        <v>2.2990901989947254E-3</v>
      </c>
    </row>
    <row r="284" spans="1:22">
      <c r="A284" s="13">
        <v>25</v>
      </c>
      <c r="B284" t="s">
        <v>52</v>
      </c>
      <c r="C284">
        <v>0</v>
      </c>
      <c r="D284">
        <v>0.24072826789474186</v>
      </c>
      <c r="S284" s="13">
        <v>25</v>
      </c>
      <c r="T284" t="s">
        <v>52</v>
      </c>
      <c r="U284">
        <v>0.1</v>
      </c>
      <c r="V284">
        <v>7.2218480368422572E-2</v>
      </c>
    </row>
    <row r="285" spans="1:22">
      <c r="A285" s="13">
        <v>25</v>
      </c>
      <c r="B285" t="s">
        <v>52</v>
      </c>
      <c r="C285">
        <v>0</v>
      </c>
      <c r="D285">
        <v>0.1497637138987713</v>
      </c>
      <c r="S285" s="13">
        <v>25</v>
      </c>
      <c r="T285" t="s">
        <v>52</v>
      </c>
      <c r="U285">
        <v>0.1</v>
      </c>
      <c r="V285">
        <v>4.7018840410079372E-2</v>
      </c>
    </row>
    <row r="286" spans="1:22">
      <c r="A286" s="13">
        <v>25</v>
      </c>
      <c r="B286" t="s">
        <v>52</v>
      </c>
      <c r="C286">
        <v>0</v>
      </c>
      <c r="D286">
        <v>0.17335778736586621</v>
      </c>
      <c r="S286" s="13">
        <v>25</v>
      </c>
      <c r="T286" t="s">
        <v>52</v>
      </c>
      <c r="U286">
        <v>0.1</v>
      </c>
      <c r="V286">
        <v>9.9467582914841271E-2</v>
      </c>
    </row>
    <row r="287" spans="1:22">
      <c r="A287" s="13">
        <v>25</v>
      </c>
      <c r="B287" t="s">
        <v>52</v>
      </c>
      <c r="C287">
        <v>0.1</v>
      </c>
      <c r="D287">
        <v>0.11757959055008102</v>
      </c>
      <c r="S287" s="13">
        <v>25</v>
      </c>
      <c r="T287" t="s">
        <v>52</v>
      </c>
      <c r="U287">
        <v>1</v>
      </c>
      <c r="V287">
        <v>5.3445268431855014E-2</v>
      </c>
    </row>
    <row r="288" spans="1:22">
      <c r="A288" s="13">
        <v>25</v>
      </c>
      <c r="B288" t="s">
        <v>52</v>
      </c>
      <c r="C288">
        <v>0.1</v>
      </c>
      <c r="D288">
        <v>1.5963186558977556E-2</v>
      </c>
      <c r="S288" s="13">
        <v>25</v>
      </c>
      <c r="T288" t="s">
        <v>52</v>
      </c>
      <c r="U288">
        <v>1</v>
      </c>
      <c r="V288">
        <v>0.15146177140138922</v>
      </c>
    </row>
    <row r="289" spans="1:22">
      <c r="A289" s="13">
        <v>25</v>
      </c>
      <c r="B289" t="s">
        <v>52</v>
      </c>
      <c r="C289">
        <v>0.1</v>
      </c>
      <c r="D289">
        <v>7.8975765081257435E-2</v>
      </c>
      <c r="S289" s="13">
        <v>25</v>
      </c>
      <c r="T289" t="s">
        <v>52</v>
      </c>
      <c r="U289">
        <v>1</v>
      </c>
      <c r="V289">
        <v>0.2365454008284858</v>
      </c>
    </row>
    <row r="290" spans="1:22">
      <c r="A290" s="13">
        <v>25</v>
      </c>
      <c r="B290" t="s">
        <v>52</v>
      </c>
      <c r="C290">
        <v>0.1</v>
      </c>
      <c r="D290">
        <v>0.10285662355502607</v>
      </c>
      <c r="S290" s="13">
        <v>25</v>
      </c>
      <c r="T290" t="s">
        <v>52</v>
      </c>
      <c r="U290">
        <v>1</v>
      </c>
      <c r="V290">
        <v>7.7779162580026262E-2</v>
      </c>
    </row>
    <row r="291" spans="1:22">
      <c r="A291" s="13">
        <v>25</v>
      </c>
      <c r="B291" t="s">
        <v>52</v>
      </c>
      <c r="C291">
        <v>0.1</v>
      </c>
      <c r="D291">
        <v>5.323421859135756E-2</v>
      </c>
      <c r="S291" s="13">
        <v>25</v>
      </c>
      <c r="T291" t="s">
        <v>52</v>
      </c>
      <c r="U291">
        <v>1</v>
      </c>
      <c r="V291">
        <v>0.24510514549282811</v>
      </c>
    </row>
    <row r="292" spans="1:22">
      <c r="A292" s="13">
        <v>25</v>
      </c>
      <c r="B292" t="s">
        <v>52</v>
      </c>
      <c r="C292">
        <v>0.1</v>
      </c>
      <c r="D292">
        <v>2.2990901989947254E-3</v>
      </c>
      <c r="S292" s="13">
        <v>25</v>
      </c>
      <c r="T292" t="s">
        <v>52</v>
      </c>
      <c r="U292">
        <v>1</v>
      </c>
      <c r="V292">
        <v>0.26118038496384804</v>
      </c>
    </row>
    <row r="293" spans="1:22">
      <c r="A293" s="13">
        <v>25</v>
      </c>
      <c r="B293" t="s">
        <v>52</v>
      </c>
      <c r="C293">
        <v>0.1</v>
      </c>
      <c r="D293">
        <v>7.2218480368422572E-2</v>
      </c>
      <c r="F293" s="5"/>
      <c r="S293" s="13">
        <v>25</v>
      </c>
      <c r="T293" t="s">
        <v>52</v>
      </c>
      <c r="U293">
        <v>1</v>
      </c>
      <c r="V293">
        <v>0.10575814915375739</v>
      </c>
    </row>
    <row r="294" spans="1:22">
      <c r="A294" s="13">
        <v>25</v>
      </c>
      <c r="B294" t="s">
        <v>52</v>
      </c>
      <c r="C294">
        <v>0.1</v>
      </c>
      <c r="D294">
        <v>4.7018840410079372E-2</v>
      </c>
      <c r="S294" s="13">
        <v>25</v>
      </c>
      <c r="T294" t="s">
        <v>52</v>
      </c>
      <c r="U294">
        <v>1</v>
      </c>
      <c r="V294">
        <v>0.23537875083041435</v>
      </c>
    </row>
    <row r="295" spans="1:22">
      <c r="A295" s="13">
        <v>25</v>
      </c>
      <c r="B295" t="s">
        <v>52</v>
      </c>
      <c r="C295">
        <v>0.1</v>
      </c>
      <c r="D295">
        <v>9.9467582914841271E-2</v>
      </c>
      <c r="S295" s="13">
        <v>25</v>
      </c>
      <c r="T295" t="s">
        <v>52</v>
      </c>
      <c r="U295">
        <v>1</v>
      </c>
      <c r="V295">
        <v>0.41272093248847458</v>
      </c>
    </row>
    <row r="296" spans="1:22">
      <c r="A296" s="13">
        <v>25</v>
      </c>
      <c r="B296" t="s">
        <v>52</v>
      </c>
      <c r="C296">
        <v>1</v>
      </c>
      <c r="D296">
        <v>5.3445268431855014E-2</v>
      </c>
      <c r="E296" s="5"/>
      <c r="S296" s="13">
        <v>25</v>
      </c>
      <c r="T296" t="s">
        <v>52</v>
      </c>
      <c r="U296">
        <v>1</v>
      </c>
      <c r="V296">
        <v>0.13357075419992973</v>
      </c>
    </row>
    <row r="297" spans="1:22">
      <c r="A297" s="13">
        <v>25</v>
      </c>
      <c r="B297" t="s">
        <v>52</v>
      </c>
      <c r="C297">
        <v>1</v>
      </c>
      <c r="D297">
        <v>0.15146177140138922</v>
      </c>
      <c r="S297" s="13">
        <v>25</v>
      </c>
      <c r="T297" t="s">
        <v>52</v>
      </c>
      <c r="U297">
        <v>2</v>
      </c>
      <c r="V297">
        <v>3.2067161059113003E-2</v>
      </c>
    </row>
    <row r="298" spans="1:22">
      <c r="A298" s="13">
        <v>25</v>
      </c>
      <c r="B298" t="s">
        <v>52</v>
      </c>
      <c r="C298">
        <v>1</v>
      </c>
      <c r="D298">
        <v>0.2365454008284858</v>
      </c>
      <c r="S298" s="13">
        <v>25</v>
      </c>
      <c r="T298" t="s">
        <v>52</v>
      </c>
      <c r="U298">
        <v>2</v>
      </c>
      <c r="V298">
        <v>0.21554175160966926</v>
      </c>
    </row>
    <row r="299" spans="1:22">
      <c r="A299" s="13">
        <v>25</v>
      </c>
      <c r="B299" t="s">
        <v>52</v>
      </c>
      <c r="C299">
        <v>1</v>
      </c>
      <c r="D299">
        <v>7.7779162580026262E-2</v>
      </c>
      <c r="S299" s="13">
        <v>25</v>
      </c>
      <c r="T299" t="s">
        <v>52</v>
      </c>
      <c r="U299">
        <v>2</v>
      </c>
      <c r="V299">
        <v>0.13931508269653148</v>
      </c>
    </row>
    <row r="300" spans="1:22">
      <c r="A300" s="13">
        <v>25</v>
      </c>
      <c r="B300" t="s">
        <v>52</v>
      </c>
      <c r="C300">
        <v>1</v>
      </c>
      <c r="D300">
        <v>0.24510514549282811</v>
      </c>
      <c r="S300" s="13">
        <v>25</v>
      </c>
      <c r="T300" t="s">
        <v>52</v>
      </c>
      <c r="U300">
        <v>2</v>
      </c>
      <c r="V300">
        <v>0.21658505272284234</v>
      </c>
    </row>
    <row r="301" spans="1:22">
      <c r="A301" s="13">
        <v>25</v>
      </c>
      <c r="B301" t="s">
        <v>52</v>
      </c>
      <c r="C301">
        <v>1</v>
      </c>
      <c r="D301">
        <v>0.26118038496384804</v>
      </c>
      <c r="S301" s="13">
        <v>25</v>
      </c>
      <c r="T301" t="s">
        <v>52</v>
      </c>
      <c r="U301">
        <v>2</v>
      </c>
      <c r="V301">
        <v>0.18492307851914261</v>
      </c>
    </row>
    <row r="302" spans="1:22">
      <c r="A302" s="13">
        <v>25</v>
      </c>
      <c r="B302" t="s">
        <v>52</v>
      </c>
      <c r="C302">
        <v>1</v>
      </c>
      <c r="D302">
        <v>0.10575814915375739</v>
      </c>
      <c r="S302" s="13">
        <v>25</v>
      </c>
      <c r="T302" t="s">
        <v>52</v>
      </c>
      <c r="U302">
        <v>2</v>
      </c>
      <c r="V302">
        <v>0.17134764109093215</v>
      </c>
    </row>
    <row r="303" spans="1:22">
      <c r="A303" s="13">
        <v>25</v>
      </c>
      <c r="B303" t="s">
        <v>52</v>
      </c>
      <c r="C303">
        <v>1</v>
      </c>
      <c r="D303">
        <v>0.23537875083041435</v>
      </c>
      <c r="S303" s="13">
        <v>25</v>
      </c>
      <c r="T303" t="s">
        <v>52</v>
      </c>
      <c r="U303">
        <v>2</v>
      </c>
      <c r="V303">
        <v>3.7934988283412983E-2</v>
      </c>
    </row>
    <row r="304" spans="1:22">
      <c r="A304" s="13">
        <v>25</v>
      </c>
      <c r="B304" t="s">
        <v>52</v>
      </c>
      <c r="C304">
        <v>1</v>
      </c>
      <c r="D304">
        <v>0.41272093248847458</v>
      </c>
      <c r="S304" s="13">
        <v>25</v>
      </c>
      <c r="T304" t="s">
        <v>52</v>
      </c>
      <c r="U304">
        <v>2</v>
      </c>
      <c r="V304">
        <v>0.31027198973100073</v>
      </c>
    </row>
    <row r="305" spans="1:22">
      <c r="A305" s="13">
        <v>25</v>
      </c>
      <c r="B305" t="s">
        <v>52</v>
      </c>
      <c r="C305">
        <v>1</v>
      </c>
      <c r="D305">
        <v>0.13357075419992973</v>
      </c>
      <c r="S305" s="13">
        <v>25</v>
      </c>
      <c r="T305" t="s">
        <v>52</v>
      </c>
      <c r="U305">
        <v>2</v>
      </c>
      <c r="V305">
        <v>0.303010304864956</v>
      </c>
    </row>
    <row r="306" spans="1:22">
      <c r="A306" s="13">
        <v>25</v>
      </c>
      <c r="B306" t="s">
        <v>52</v>
      </c>
      <c r="C306">
        <v>2</v>
      </c>
      <c r="D306">
        <v>3.2067161059113003E-2</v>
      </c>
      <c r="S306" s="13">
        <v>25</v>
      </c>
      <c r="T306" t="s">
        <v>52</v>
      </c>
      <c r="U306">
        <v>2</v>
      </c>
      <c r="V306">
        <v>0.22167061335307486</v>
      </c>
    </row>
    <row r="307" spans="1:22">
      <c r="A307" s="13">
        <v>25</v>
      </c>
      <c r="B307" t="s">
        <v>52</v>
      </c>
      <c r="C307">
        <v>2</v>
      </c>
      <c r="D307">
        <v>0.21554175160966926</v>
      </c>
      <c r="S307" s="13">
        <v>25</v>
      </c>
      <c r="T307" t="s">
        <v>52</v>
      </c>
      <c r="U307">
        <v>3</v>
      </c>
      <c r="V307">
        <v>6.5661329787707584E-2</v>
      </c>
    </row>
    <row r="308" spans="1:22">
      <c r="A308" s="13">
        <v>25</v>
      </c>
      <c r="B308" t="s">
        <v>52</v>
      </c>
      <c r="C308">
        <v>2</v>
      </c>
      <c r="D308">
        <v>0.13931508269653148</v>
      </c>
      <c r="S308" s="13">
        <v>25</v>
      </c>
      <c r="T308" t="s">
        <v>52</v>
      </c>
      <c r="U308">
        <v>3</v>
      </c>
      <c r="V308">
        <v>8.8838154379660986E-2</v>
      </c>
    </row>
    <row r="309" spans="1:22">
      <c r="A309" s="13">
        <v>25</v>
      </c>
      <c r="B309" t="s">
        <v>52</v>
      </c>
      <c r="C309">
        <v>2</v>
      </c>
      <c r="D309">
        <v>0.21658505272284234</v>
      </c>
      <c r="S309" s="13">
        <v>25</v>
      </c>
      <c r="T309" t="s">
        <v>52</v>
      </c>
      <c r="U309">
        <v>3</v>
      </c>
      <c r="V309">
        <v>0.20026543137626407</v>
      </c>
    </row>
    <row r="310" spans="1:22">
      <c r="A310" s="13">
        <v>25</v>
      </c>
      <c r="B310" t="s">
        <v>52</v>
      </c>
      <c r="C310">
        <v>2</v>
      </c>
      <c r="D310">
        <v>0.18492307851914261</v>
      </c>
      <c r="F310" s="5"/>
      <c r="S310" s="13">
        <v>25</v>
      </c>
      <c r="T310" t="s">
        <v>52</v>
      </c>
      <c r="U310">
        <v>3</v>
      </c>
      <c r="V310">
        <v>3.1111665032010506E-2</v>
      </c>
    </row>
    <row r="311" spans="1:22">
      <c r="A311" s="13">
        <v>25</v>
      </c>
      <c r="B311" t="s">
        <v>52</v>
      </c>
      <c r="C311">
        <v>2</v>
      </c>
      <c r="D311">
        <v>0.17134764109093215</v>
      </c>
      <c r="S311" s="13">
        <v>25</v>
      </c>
      <c r="T311" t="s">
        <v>52</v>
      </c>
      <c r="U311">
        <v>3</v>
      </c>
      <c r="V311">
        <v>0.20461902771053064</v>
      </c>
    </row>
    <row r="312" spans="1:22">
      <c r="A312" s="13">
        <v>25</v>
      </c>
      <c r="B312" t="s">
        <v>52</v>
      </c>
      <c r="C312">
        <v>2</v>
      </c>
      <c r="D312">
        <v>3.7934988283412983E-2</v>
      </c>
      <c r="S312" s="13">
        <v>25</v>
      </c>
      <c r="T312" t="s">
        <v>52</v>
      </c>
      <c r="U312">
        <v>3</v>
      </c>
      <c r="V312">
        <v>0.17800191841485186</v>
      </c>
    </row>
    <row r="313" spans="1:22">
      <c r="A313" s="13">
        <v>25</v>
      </c>
      <c r="B313" t="s">
        <v>52</v>
      </c>
      <c r="C313">
        <v>2</v>
      </c>
      <c r="D313">
        <v>0.31027198973100073</v>
      </c>
      <c r="E313" s="5"/>
      <c r="S313" s="13">
        <v>25</v>
      </c>
      <c r="T313" t="s">
        <v>52</v>
      </c>
      <c r="U313">
        <v>3</v>
      </c>
      <c r="V313">
        <v>5.9776345173862898E-2</v>
      </c>
    </row>
    <row r="314" spans="1:22">
      <c r="A314" s="13">
        <v>25</v>
      </c>
      <c r="B314" t="s">
        <v>52</v>
      </c>
      <c r="C314">
        <v>2</v>
      </c>
      <c r="D314">
        <v>0.303010304864956</v>
      </c>
      <c r="S314" s="13">
        <v>25</v>
      </c>
      <c r="T314" t="s">
        <v>52</v>
      </c>
      <c r="U314">
        <v>3</v>
      </c>
      <c r="V314">
        <v>0.18990785578362973</v>
      </c>
    </row>
    <row r="315" spans="1:22">
      <c r="A315" s="13">
        <v>25</v>
      </c>
      <c r="B315" t="s">
        <v>52</v>
      </c>
      <c r="C315">
        <v>2</v>
      </c>
      <c r="D315">
        <v>0.22167061335307486</v>
      </c>
      <c r="S315" s="13">
        <v>25</v>
      </c>
      <c r="T315" t="s">
        <v>52</v>
      </c>
      <c r="U315">
        <v>3</v>
      </c>
      <c r="V315">
        <v>0.23335276351669026</v>
      </c>
    </row>
    <row r="316" spans="1:22">
      <c r="A316" s="13">
        <v>25</v>
      </c>
      <c r="B316" t="s">
        <v>52</v>
      </c>
      <c r="C316">
        <v>3</v>
      </c>
      <c r="D316">
        <v>6.5661329787707584E-2</v>
      </c>
      <c r="S316" s="13">
        <v>25</v>
      </c>
      <c r="T316" t="s">
        <v>52</v>
      </c>
      <c r="U316">
        <v>3</v>
      </c>
      <c r="V316">
        <v>3.5524136755300466E-2</v>
      </c>
    </row>
    <row r="317" spans="1:22">
      <c r="A317" s="13">
        <v>25</v>
      </c>
      <c r="B317" t="s">
        <v>52</v>
      </c>
      <c r="C317">
        <v>3</v>
      </c>
      <c r="D317">
        <v>8.8838154379660986E-2</v>
      </c>
      <c r="S317" s="13">
        <v>25</v>
      </c>
      <c r="T317" t="s">
        <v>57</v>
      </c>
      <c r="U317" s="11">
        <v>0</v>
      </c>
      <c r="V317">
        <v>6.7745488904162196E-2</v>
      </c>
    </row>
    <row r="318" spans="1:22">
      <c r="A318" s="13">
        <v>25</v>
      </c>
      <c r="B318" t="s">
        <v>52</v>
      </c>
      <c r="C318">
        <v>3</v>
      </c>
      <c r="D318">
        <v>0.20026543137626407</v>
      </c>
      <c r="S318" s="13">
        <v>25</v>
      </c>
      <c r="T318" t="s">
        <v>57</v>
      </c>
      <c r="U318" s="11">
        <v>0</v>
      </c>
      <c r="V318">
        <v>0.25443931271831205</v>
      </c>
    </row>
    <row r="319" spans="1:22">
      <c r="A319" s="13">
        <v>25</v>
      </c>
      <c r="B319" t="s">
        <v>52</v>
      </c>
      <c r="C319">
        <v>3</v>
      </c>
      <c r="D319">
        <v>3.1111665032010506E-2</v>
      </c>
      <c r="S319" s="13">
        <v>25</v>
      </c>
      <c r="T319" t="s">
        <v>57</v>
      </c>
      <c r="U319" s="11">
        <v>0</v>
      </c>
      <c r="V319">
        <v>0.17915951735023419</v>
      </c>
    </row>
    <row r="320" spans="1:22">
      <c r="A320" s="13">
        <v>25</v>
      </c>
      <c r="B320" t="s">
        <v>52</v>
      </c>
      <c r="C320">
        <v>3</v>
      </c>
      <c r="D320">
        <v>0.20461902771053064</v>
      </c>
      <c r="S320" s="13">
        <v>25</v>
      </c>
      <c r="T320" t="s">
        <v>57</v>
      </c>
      <c r="U320" s="11">
        <v>0</v>
      </c>
      <c r="V320">
        <v>0.18066696761063578</v>
      </c>
    </row>
    <row r="321" spans="1:22">
      <c r="A321" s="13">
        <v>25</v>
      </c>
      <c r="B321" t="s">
        <v>52</v>
      </c>
      <c r="C321">
        <v>3</v>
      </c>
      <c r="D321">
        <v>0.17800191841485186</v>
      </c>
      <c r="S321" s="13">
        <v>25</v>
      </c>
      <c r="T321" t="s">
        <v>57</v>
      </c>
      <c r="U321" s="11">
        <v>0</v>
      </c>
      <c r="V321">
        <v>0.19050737062704581</v>
      </c>
    </row>
    <row r="322" spans="1:22">
      <c r="A322" s="13">
        <v>25</v>
      </c>
      <c r="B322" t="s">
        <v>52</v>
      </c>
      <c r="C322">
        <v>3</v>
      </c>
      <c r="D322">
        <v>5.9776345173862898E-2</v>
      </c>
      <c r="S322" s="13">
        <v>25</v>
      </c>
      <c r="T322" t="s">
        <v>57</v>
      </c>
      <c r="U322" s="11">
        <v>0</v>
      </c>
      <c r="V322">
        <v>0.19829060417309152</v>
      </c>
    </row>
    <row r="323" spans="1:22">
      <c r="A323" s="13">
        <v>25</v>
      </c>
      <c r="B323" t="s">
        <v>52</v>
      </c>
      <c r="C323">
        <v>3</v>
      </c>
      <c r="D323">
        <v>0.18990785578362973</v>
      </c>
      <c r="S323" s="13">
        <v>25</v>
      </c>
      <c r="T323" t="s">
        <v>57</v>
      </c>
      <c r="U323" s="11">
        <v>0</v>
      </c>
      <c r="V323">
        <v>0.228004059448877</v>
      </c>
    </row>
    <row r="324" spans="1:22">
      <c r="A324" s="13">
        <v>25</v>
      </c>
      <c r="B324" t="s">
        <v>52</v>
      </c>
      <c r="C324">
        <v>3</v>
      </c>
      <c r="D324">
        <v>0.23335276351669026</v>
      </c>
      <c r="S324" s="13">
        <v>25</v>
      </c>
      <c r="T324" t="s">
        <v>57</v>
      </c>
      <c r="U324" s="11">
        <v>0</v>
      </c>
      <c r="V324">
        <v>0.230754168321533</v>
      </c>
    </row>
    <row r="325" spans="1:22">
      <c r="A325" s="13">
        <v>25</v>
      </c>
      <c r="B325" t="s">
        <v>52</v>
      </c>
      <c r="C325">
        <v>3</v>
      </c>
      <c r="D325">
        <v>3.5524136755300466E-2</v>
      </c>
      <c r="S325" s="13">
        <v>25</v>
      </c>
      <c r="T325" t="s">
        <v>57</v>
      </c>
      <c r="U325" s="11">
        <v>0</v>
      </c>
      <c r="V325">
        <v>8.7052831964567853E-2</v>
      </c>
    </row>
    <row r="326" spans="1:22">
      <c r="A326" s="13">
        <v>25</v>
      </c>
      <c r="B326" t="s">
        <v>57</v>
      </c>
      <c r="C326" s="11">
        <v>0</v>
      </c>
      <c r="D326">
        <v>6.7745488904162196E-2</v>
      </c>
      <c r="S326" s="13">
        <v>25</v>
      </c>
      <c r="T326" t="s">
        <v>57</v>
      </c>
      <c r="U326" s="11">
        <v>0</v>
      </c>
      <c r="V326">
        <v>0.1099445522026732</v>
      </c>
    </row>
    <row r="327" spans="1:22">
      <c r="A327" s="13">
        <v>25</v>
      </c>
      <c r="B327" t="s">
        <v>57</v>
      </c>
      <c r="C327" s="11">
        <v>0</v>
      </c>
      <c r="D327">
        <v>0.25443931271831205</v>
      </c>
      <c r="S327" s="13">
        <v>25</v>
      </c>
      <c r="T327" t="s">
        <v>57</v>
      </c>
      <c r="U327">
        <v>0.1</v>
      </c>
      <c r="V327">
        <v>5.5302439921765013E-3</v>
      </c>
    </row>
    <row r="328" spans="1:22">
      <c r="A328" s="13">
        <v>25</v>
      </c>
      <c r="B328" t="s">
        <v>57</v>
      </c>
      <c r="C328" s="11">
        <v>0</v>
      </c>
      <c r="D328">
        <v>0.17915951735023419</v>
      </c>
      <c r="S328" s="13">
        <v>25</v>
      </c>
      <c r="T328" t="s">
        <v>57</v>
      </c>
      <c r="U328">
        <v>0.1</v>
      </c>
      <c r="V328">
        <v>0.1245507125194534</v>
      </c>
    </row>
    <row r="329" spans="1:22">
      <c r="A329" s="13">
        <v>25</v>
      </c>
      <c r="B329" t="s">
        <v>57</v>
      </c>
      <c r="C329" s="11">
        <v>0</v>
      </c>
      <c r="D329">
        <v>0.18066696761063578</v>
      </c>
      <c r="S329" s="13">
        <v>25</v>
      </c>
      <c r="T329" t="s">
        <v>57</v>
      </c>
      <c r="U329">
        <v>0.1</v>
      </c>
      <c r="V329">
        <v>0.10560982075382226</v>
      </c>
    </row>
    <row r="330" spans="1:22">
      <c r="A330" s="13">
        <v>25</v>
      </c>
      <c r="B330" t="s">
        <v>57</v>
      </c>
      <c r="C330" s="11">
        <v>0</v>
      </c>
      <c r="D330">
        <v>0.19050737062704581</v>
      </c>
      <c r="E330" s="5"/>
      <c r="S330" s="13">
        <v>25</v>
      </c>
      <c r="T330" t="s">
        <v>57</v>
      </c>
      <c r="U330">
        <v>0.1</v>
      </c>
      <c r="V330">
        <v>7.1171835725401963E-2</v>
      </c>
    </row>
    <row r="331" spans="1:22">
      <c r="A331" s="13">
        <v>25</v>
      </c>
      <c r="B331" t="s">
        <v>57</v>
      </c>
      <c r="C331" s="11">
        <v>0</v>
      </c>
      <c r="D331">
        <v>0.19829060417309152</v>
      </c>
      <c r="S331" s="13">
        <v>25</v>
      </c>
      <c r="T331" t="s">
        <v>57</v>
      </c>
      <c r="U331">
        <v>0.1</v>
      </c>
      <c r="V331">
        <v>0.1693398850018184</v>
      </c>
    </row>
    <row r="332" spans="1:22">
      <c r="A332" s="13">
        <v>25</v>
      </c>
      <c r="B332" t="s">
        <v>57</v>
      </c>
      <c r="C332" s="11">
        <v>0</v>
      </c>
      <c r="D332">
        <v>0.228004059448877</v>
      </c>
      <c r="S332" s="13">
        <v>25</v>
      </c>
      <c r="T332" t="s">
        <v>57</v>
      </c>
      <c r="U332">
        <v>0.1</v>
      </c>
      <c r="V332">
        <v>0.11813057269886304</v>
      </c>
    </row>
    <row r="333" spans="1:22">
      <c r="A333" s="13">
        <v>25</v>
      </c>
      <c r="B333" t="s">
        <v>57</v>
      </c>
      <c r="C333" s="11">
        <v>0</v>
      </c>
      <c r="D333">
        <v>0.230754168321533</v>
      </c>
      <c r="S333" s="13">
        <v>25</v>
      </c>
      <c r="T333" t="s">
        <v>57</v>
      </c>
      <c r="U333">
        <v>0.1</v>
      </c>
      <c r="V333">
        <v>0.15492583526654463</v>
      </c>
    </row>
    <row r="334" spans="1:22">
      <c r="A334" s="13">
        <v>25</v>
      </c>
      <c r="B334" t="s">
        <v>57</v>
      </c>
      <c r="C334" s="11">
        <v>0</v>
      </c>
      <c r="D334">
        <v>8.7052831964567853E-2</v>
      </c>
      <c r="S334" s="13">
        <v>25</v>
      </c>
      <c r="T334" t="s">
        <v>57</v>
      </c>
      <c r="U334">
        <v>0.1</v>
      </c>
      <c r="V334">
        <v>0.22437974378226416</v>
      </c>
    </row>
    <row r="335" spans="1:22">
      <c r="A335" s="13">
        <v>25</v>
      </c>
      <c r="B335" t="s">
        <v>57</v>
      </c>
      <c r="C335" s="11">
        <v>0</v>
      </c>
      <c r="D335">
        <v>0.1099445522026732</v>
      </c>
      <c r="S335" s="13">
        <v>25</v>
      </c>
      <c r="T335" t="s">
        <v>57</v>
      </c>
      <c r="U335">
        <v>0.1</v>
      </c>
      <c r="V335">
        <v>5.0257305051709278E-2</v>
      </c>
    </row>
    <row r="336" spans="1:22">
      <c r="A336" s="13">
        <v>25</v>
      </c>
      <c r="B336" t="s">
        <v>57</v>
      </c>
      <c r="C336">
        <v>0.1</v>
      </c>
      <c r="D336">
        <v>5.5302439921765013E-3</v>
      </c>
      <c r="S336" s="13">
        <v>25</v>
      </c>
      <c r="T336" t="s">
        <v>57</v>
      </c>
      <c r="U336">
        <v>0.1</v>
      </c>
      <c r="V336">
        <v>0.14659273627023084</v>
      </c>
    </row>
    <row r="337" spans="1:22">
      <c r="A337" s="13">
        <v>25</v>
      </c>
      <c r="B337" t="s">
        <v>57</v>
      </c>
      <c r="C337">
        <v>0.1</v>
      </c>
      <c r="D337">
        <v>0.1245507125194534</v>
      </c>
      <c r="S337" s="13">
        <v>25</v>
      </c>
      <c r="T337" t="s">
        <v>57</v>
      </c>
      <c r="U337">
        <v>1</v>
      </c>
      <c r="V337">
        <v>5.8067561917853276E-2</v>
      </c>
    </row>
    <row r="338" spans="1:22">
      <c r="A338" s="13">
        <v>25</v>
      </c>
      <c r="B338" t="s">
        <v>57</v>
      </c>
      <c r="C338">
        <v>0.1</v>
      </c>
      <c r="D338">
        <v>0.10560982075382226</v>
      </c>
      <c r="S338" s="13">
        <v>25</v>
      </c>
      <c r="T338" t="s">
        <v>57</v>
      </c>
      <c r="U338">
        <v>1</v>
      </c>
      <c r="V338">
        <v>0.30603889361922842</v>
      </c>
    </row>
    <row r="339" spans="1:22">
      <c r="A339" s="13">
        <v>25</v>
      </c>
      <c r="B339" t="s">
        <v>57</v>
      </c>
      <c r="C339">
        <v>0.1</v>
      </c>
      <c r="D339">
        <v>7.1171835725401963E-2</v>
      </c>
      <c r="S339" s="13">
        <v>25</v>
      </c>
      <c r="T339" t="s">
        <v>57</v>
      </c>
      <c r="U339">
        <v>1</v>
      </c>
      <c r="V339">
        <v>0.26402455188455565</v>
      </c>
    </row>
    <row r="340" spans="1:22">
      <c r="A340" s="13">
        <v>25</v>
      </c>
      <c r="B340" t="s">
        <v>57</v>
      </c>
      <c r="C340">
        <v>0.1</v>
      </c>
      <c r="D340">
        <v>0.1693398850018184</v>
      </c>
      <c r="S340" s="13">
        <v>25</v>
      </c>
      <c r="T340" t="s">
        <v>57</v>
      </c>
      <c r="U340">
        <v>1</v>
      </c>
      <c r="V340">
        <v>0.10949513188523374</v>
      </c>
    </row>
    <row r="341" spans="1:22">
      <c r="A341" s="13">
        <v>25</v>
      </c>
      <c r="B341" t="s">
        <v>57</v>
      </c>
      <c r="C341">
        <v>0.1</v>
      </c>
      <c r="D341">
        <v>0.11813057269886304</v>
      </c>
      <c r="S341" s="13">
        <v>25</v>
      </c>
      <c r="T341" t="s">
        <v>57</v>
      </c>
      <c r="U341">
        <v>1</v>
      </c>
      <c r="V341">
        <v>0.26988544172164813</v>
      </c>
    </row>
    <row r="342" spans="1:22">
      <c r="A342" s="13">
        <v>25</v>
      </c>
      <c r="B342" t="s">
        <v>57</v>
      </c>
      <c r="C342">
        <v>0.1</v>
      </c>
      <c r="D342">
        <v>0.15492583526654463</v>
      </c>
      <c r="S342" s="13">
        <v>25</v>
      </c>
      <c r="T342" t="s">
        <v>57</v>
      </c>
      <c r="U342">
        <v>1</v>
      </c>
      <c r="V342">
        <v>0.13500636879870062</v>
      </c>
    </row>
    <row r="343" spans="1:22">
      <c r="A343" s="13">
        <v>25</v>
      </c>
      <c r="B343" t="s">
        <v>57</v>
      </c>
      <c r="C343">
        <v>0.1</v>
      </c>
      <c r="D343">
        <v>0.22437974378226416</v>
      </c>
      <c r="S343" s="13">
        <v>25</v>
      </c>
      <c r="T343" t="s">
        <v>57</v>
      </c>
      <c r="U343">
        <v>1</v>
      </c>
      <c r="V343">
        <v>0.5086244403090332</v>
      </c>
    </row>
    <row r="344" spans="1:22">
      <c r="A344" s="13">
        <v>25</v>
      </c>
      <c r="B344" t="s">
        <v>57</v>
      </c>
      <c r="C344">
        <v>0.1</v>
      </c>
      <c r="D344">
        <v>5.0257305051709278E-2</v>
      </c>
      <c r="F344" s="5"/>
      <c r="S344" s="13">
        <v>25</v>
      </c>
      <c r="T344" t="s">
        <v>57</v>
      </c>
      <c r="U344">
        <v>1</v>
      </c>
      <c r="V344">
        <v>0.30342260806919807</v>
      </c>
    </row>
    <row r="345" spans="1:22">
      <c r="A345" s="13">
        <v>25</v>
      </c>
      <c r="B345" t="s">
        <v>57</v>
      </c>
      <c r="C345">
        <v>0.1</v>
      </c>
      <c r="D345">
        <v>0.14659273627023084</v>
      </c>
      <c r="S345" s="13">
        <v>25</v>
      </c>
      <c r="T345" t="s">
        <v>57</v>
      </c>
      <c r="U345">
        <v>1</v>
      </c>
      <c r="V345">
        <v>0.18577253831613963</v>
      </c>
    </row>
    <row r="346" spans="1:22">
      <c r="A346" s="13">
        <v>25</v>
      </c>
      <c r="B346" t="s">
        <v>57</v>
      </c>
      <c r="C346">
        <v>1</v>
      </c>
      <c r="D346">
        <v>5.8067561917853276E-2</v>
      </c>
      <c r="S346" s="13">
        <v>25</v>
      </c>
      <c r="T346" t="s">
        <v>57</v>
      </c>
      <c r="U346">
        <v>1</v>
      </c>
      <c r="V346">
        <v>0.31150956457424067</v>
      </c>
    </row>
    <row r="347" spans="1:22">
      <c r="A347" s="13">
        <v>25</v>
      </c>
      <c r="B347" t="s">
        <v>57</v>
      </c>
      <c r="C347">
        <v>1</v>
      </c>
      <c r="D347">
        <v>0.30603889361922842</v>
      </c>
      <c r="E347" s="5"/>
      <c r="S347" s="13">
        <v>25</v>
      </c>
      <c r="T347" t="s">
        <v>57</v>
      </c>
      <c r="U347">
        <v>2</v>
      </c>
      <c r="V347">
        <v>4.4241951937412038E-2</v>
      </c>
    </row>
    <row r="348" spans="1:22">
      <c r="A348" s="13">
        <v>25</v>
      </c>
      <c r="B348" t="s">
        <v>57</v>
      </c>
      <c r="C348">
        <v>1</v>
      </c>
      <c r="D348">
        <v>0.26402455188455565</v>
      </c>
      <c r="S348" s="13">
        <v>25</v>
      </c>
      <c r="T348" t="s">
        <v>57</v>
      </c>
      <c r="U348">
        <v>2</v>
      </c>
      <c r="V348">
        <v>0.49108566650527358</v>
      </c>
    </row>
    <row r="349" spans="1:22">
      <c r="A349" s="13">
        <v>25</v>
      </c>
      <c r="B349" t="s">
        <v>57</v>
      </c>
      <c r="C349">
        <v>1</v>
      </c>
      <c r="D349">
        <v>0.10949513188523374</v>
      </c>
      <c r="S349" s="13">
        <v>25</v>
      </c>
      <c r="T349" t="s">
        <v>57</v>
      </c>
      <c r="U349">
        <v>2</v>
      </c>
      <c r="V349">
        <v>0.41112394507737948</v>
      </c>
    </row>
    <row r="350" spans="1:22">
      <c r="A350" s="13">
        <v>25</v>
      </c>
      <c r="B350" t="s">
        <v>57</v>
      </c>
      <c r="C350">
        <v>1</v>
      </c>
      <c r="D350">
        <v>0.26988544172164813</v>
      </c>
      <c r="S350" s="13">
        <v>25</v>
      </c>
      <c r="T350" t="s">
        <v>57</v>
      </c>
      <c r="U350">
        <v>2</v>
      </c>
      <c r="V350">
        <v>0.16971745442211239</v>
      </c>
    </row>
    <row r="351" spans="1:22">
      <c r="A351" s="13">
        <v>25</v>
      </c>
      <c r="B351" t="s">
        <v>57</v>
      </c>
      <c r="C351">
        <v>1</v>
      </c>
      <c r="D351">
        <v>0.13500636879870062</v>
      </c>
      <c r="S351" s="13">
        <v>25</v>
      </c>
      <c r="T351" t="s">
        <v>57</v>
      </c>
      <c r="U351">
        <v>2</v>
      </c>
      <c r="V351">
        <v>0.33515185573276568</v>
      </c>
    </row>
    <row r="352" spans="1:22">
      <c r="A352" s="13">
        <v>25</v>
      </c>
      <c r="B352" t="s">
        <v>57</v>
      </c>
      <c r="C352">
        <v>1</v>
      </c>
      <c r="D352">
        <v>0.5086244403090332</v>
      </c>
      <c r="S352" s="13">
        <v>25</v>
      </c>
      <c r="T352" t="s">
        <v>57</v>
      </c>
      <c r="U352">
        <v>2</v>
      </c>
      <c r="V352">
        <v>0.27001273759740124</v>
      </c>
    </row>
    <row r="353" spans="1:22">
      <c r="A353" s="13">
        <v>25</v>
      </c>
      <c r="B353" t="s">
        <v>57</v>
      </c>
      <c r="C353">
        <v>1</v>
      </c>
      <c r="D353">
        <v>0.30342260806919807</v>
      </c>
      <c r="S353" s="13">
        <v>25</v>
      </c>
      <c r="T353" t="s">
        <v>57</v>
      </c>
      <c r="U353">
        <v>2</v>
      </c>
      <c r="V353">
        <v>0.35369860504248862</v>
      </c>
    </row>
    <row r="354" spans="1:22">
      <c r="A354" s="13">
        <v>25</v>
      </c>
      <c r="B354" t="s">
        <v>57</v>
      </c>
      <c r="C354">
        <v>1</v>
      </c>
      <c r="D354">
        <v>0.18577253831613963</v>
      </c>
      <c r="S354" s="13">
        <v>25</v>
      </c>
      <c r="T354" t="s">
        <v>57</v>
      </c>
      <c r="U354">
        <v>2</v>
      </c>
      <c r="V354">
        <v>0.25497698157075471</v>
      </c>
    </row>
    <row r="355" spans="1:22">
      <c r="A355" s="13">
        <v>25</v>
      </c>
      <c r="B355" t="s">
        <v>57</v>
      </c>
      <c r="C355">
        <v>1</v>
      </c>
      <c r="D355">
        <v>0.31150956457424067</v>
      </c>
      <c r="S355" s="13">
        <v>25</v>
      </c>
      <c r="T355" t="s">
        <v>57</v>
      </c>
      <c r="U355">
        <v>2</v>
      </c>
      <c r="V355">
        <v>0.15077191515512783</v>
      </c>
    </row>
    <row r="356" spans="1:22">
      <c r="A356" s="13">
        <v>25</v>
      </c>
      <c r="B356" t="s">
        <v>57</v>
      </c>
      <c r="C356">
        <v>2</v>
      </c>
      <c r="D356">
        <v>4.4241951937412038E-2</v>
      </c>
      <c r="S356" s="13">
        <v>25</v>
      </c>
      <c r="T356" t="s">
        <v>57</v>
      </c>
      <c r="U356">
        <v>2</v>
      </c>
      <c r="V356">
        <v>0.24584823478653303</v>
      </c>
    </row>
    <row r="357" spans="1:22">
      <c r="A357" s="13">
        <v>25</v>
      </c>
      <c r="B357" t="s">
        <v>57</v>
      </c>
      <c r="C357">
        <v>2</v>
      </c>
      <c r="D357">
        <v>0.49108566650527358</v>
      </c>
      <c r="S357" s="13">
        <v>25</v>
      </c>
      <c r="T357" t="s">
        <v>57</v>
      </c>
      <c r="U357">
        <v>3</v>
      </c>
      <c r="V357">
        <v>0.41101735131419637</v>
      </c>
    </row>
    <row r="358" spans="1:22">
      <c r="A358" s="13">
        <v>25</v>
      </c>
      <c r="B358" t="s">
        <v>57</v>
      </c>
      <c r="C358">
        <v>2</v>
      </c>
      <c r="D358">
        <v>0.41112394507737948</v>
      </c>
      <c r="S358" s="13">
        <v>25</v>
      </c>
      <c r="T358" t="s">
        <v>57</v>
      </c>
      <c r="U358">
        <v>3</v>
      </c>
      <c r="V358">
        <v>0.30174234501092079</v>
      </c>
    </row>
    <row r="359" spans="1:22">
      <c r="A359" s="13">
        <v>25</v>
      </c>
      <c r="B359" t="s">
        <v>57</v>
      </c>
      <c r="C359">
        <v>2</v>
      </c>
      <c r="D359">
        <v>0.16971745442211239</v>
      </c>
      <c r="S359" s="13">
        <v>25</v>
      </c>
      <c r="T359" t="s">
        <v>57</v>
      </c>
      <c r="U359">
        <v>3</v>
      </c>
      <c r="V359">
        <v>4.3798052754093528E-2</v>
      </c>
    </row>
    <row r="360" spans="1:22">
      <c r="A360" s="13">
        <v>25</v>
      </c>
      <c r="B360" t="s">
        <v>57</v>
      </c>
      <c r="C360">
        <v>2</v>
      </c>
      <c r="D360">
        <v>0.33515185573276568</v>
      </c>
      <c r="S360" s="13">
        <v>25</v>
      </c>
      <c r="T360" t="s">
        <v>57</v>
      </c>
      <c r="U360">
        <v>3</v>
      </c>
      <c r="V360">
        <v>0.24519004182554963</v>
      </c>
    </row>
    <row r="361" spans="1:22">
      <c r="A361" s="13">
        <v>25</v>
      </c>
      <c r="B361" t="s">
        <v>57</v>
      </c>
      <c r="C361">
        <v>2</v>
      </c>
      <c r="D361">
        <v>0.27001273759740124</v>
      </c>
      <c r="F361" s="5"/>
      <c r="S361" s="13">
        <v>25</v>
      </c>
      <c r="T361" t="s">
        <v>57</v>
      </c>
      <c r="U361">
        <v>3</v>
      </c>
      <c r="V361">
        <v>0.20672850222301029</v>
      </c>
    </row>
    <row r="362" spans="1:22">
      <c r="A362" s="13">
        <v>25</v>
      </c>
      <c r="B362" t="s">
        <v>57</v>
      </c>
      <c r="C362">
        <v>2</v>
      </c>
      <c r="D362">
        <v>0.35369860504248862</v>
      </c>
      <c r="S362" s="13">
        <v>25</v>
      </c>
      <c r="T362" t="s">
        <v>57</v>
      </c>
      <c r="U362">
        <v>3</v>
      </c>
      <c r="V362">
        <v>0.38292989471542166</v>
      </c>
    </row>
    <row r="363" spans="1:22">
      <c r="A363" s="13">
        <v>25</v>
      </c>
      <c r="B363" t="s">
        <v>57</v>
      </c>
      <c r="C363">
        <v>2</v>
      </c>
      <c r="D363">
        <v>0.25497698157075471</v>
      </c>
      <c r="S363" s="13">
        <v>25</v>
      </c>
      <c r="T363" t="s">
        <v>57</v>
      </c>
      <c r="U363">
        <v>3</v>
      </c>
      <c r="V363">
        <v>0.19378250599377358</v>
      </c>
    </row>
    <row r="364" spans="1:22">
      <c r="A364" s="13">
        <v>25</v>
      </c>
      <c r="B364" t="s">
        <v>57</v>
      </c>
      <c r="C364">
        <v>2</v>
      </c>
      <c r="D364">
        <v>0.15077191515512783</v>
      </c>
      <c r="S364" s="13">
        <v>25</v>
      </c>
      <c r="T364" t="s">
        <v>57</v>
      </c>
      <c r="U364">
        <v>3</v>
      </c>
      <c r="V364">
        <v>5.2949660679479427E-2</v>
      </c>
    </row>
    <row r="365" spans="1:22">
      <c r="A365" s="13">
        <v>25</v>
      </c>
      <c r="B365" t="s">
        <v>57</v>
      </c>
      <c r="C365">
        <v>2</v>
      </c>
      <c r="D365">
        <v>0.24584823478653303</v>
      </c>
      <c r="E365" s="5"/>
      <c r="S365" s="13">
        <v>25</v>
      </c>
      <c r="T365" t="s">
        <v>57</v>
      </c>
      <c r="U365">
        <v>3</v>
      </c>
      <c r="V365">
        <v>0.18629493567675176</v>
      </c>
    </row>
    <row r="366" spans="1:22">
      <c r="A366" s="13">
        <v>25</v>
      </c>
      <c r="B366" t="s">
        <v>57</v>
      </c>
      <c r="C366">
        <v>3</v>
      </c>
      <c r="D366">
        <v>0.41101735131419637</v>
      </c>
      <c r="S366" s="13">
        <v>25</v>
      </c>
      <c r="T366" t="s">
        <v>65</v>
      </c>
      <c r="U366">
        <v>0</v>
      </c>
      <c r="V366">
        <v>0.32448461199066375</v>
      </c>
    </row>
    <row r="367" spans="1:22">
      <c r="A367" s="13">
        <v>25</v>
      </c>
      <c r="B367" t="s">
        <v>57</v>
      </c>
      <c r="C367">
        <v>3</v>
      </c>
      <c r="D367">
        <v>0.30174234501092079</v>
      </c>
      <c r="S367" s="13">
        <v>25</v>
      </c>
      <c r="T367" t="s">
        <v>65</v>
      </c>
      <c r="U367">
        <v>0</v>
      </c>
      <c r="V367">
        <v>0.13973982380231353</v>
      </c>
    </row>
    <row r="368" spans="1:22">
      <c r="A368" s="13">
        <v>25</v>
      </c>
      <c r="B368" t="s">
        <v>57</v>
      </c>
      <c r="C368">
        <v>3</v>
      </c>
      <c r="D368">
        <v>4.3798052754093528E-2</v>
      </c>
      <c r="S368" s="13">
        <v>25</v>
      </c>
      <c r="T368" t="s">
        <v>65</v>
      </c>
      <c r="U368">
        <v>0</v>
      </c>
      <c r="V368">
        <v>0.13388652430442113</v>
      </c>
    </row>
    <row r="369" spans="1:22">
      <c r="A369" s="13">
        <v>25</v>
      </c>
      <c r="B369" t="s">
        <v>57</v>
      </c>
      <c r="C369">
        <v>3</v>
      </c>
      <c r="D369">
        <v>0.24519004182554963</v>
      </c>
      <c r="S369" s="13">
        <v>25</v>
      </c>
      <c r="T369" t="s">
        <v>65</v>
      </c>
      <c r="U369">
        <v>0</v>
      </c>
      <c r="V369">
        <v>0.20752142526670811</v>
      </c>
    </row>
    <row r="370" spans="1:22">
      <c r="A370" s="13">
        <v>25</v>
      </c>
      <c r="B370" t="s">
        <v>57</v>
      </c>
      <c r="C370">
        <v>3</v>
      </c>
      <c r="D370">
        <v>0.20672850222301029</v>
      </c>
      <c r="S370" s="13">
        <v>25</v>
      </c>
      <c r="T370" t="s">
        <v>65</v>
      </c>
      <c r="U370">
        <v>0</v>
      </c>
      <c r="V370">
        <v>0.18504677288604485</v>
      </c>
    </row>
    <row r="371" spans="1:22">
      <c r="A371" s="13">
        <v>25</v>
      </c>
      <c r="B371" t="s">
        <v>57</v>
      </c>
      <c r="C371">
        <v>3</v>
      </c>
      <c r="D371">
        <v>0.38292989471542166</v>
      </c>
      <c r="S371" s="13">
        <v>25</v>
      </c>
      <c r="T371" t="s">
        <v>65</v>
      </c>
      <c r="U371">
        <v>0</v>
      </c>
      <c r="V371">
        <v>0.37180774547401269</v>
      </c>
    </row>
    <row r="372" spans="1:22">
      <c r="A372" s="13">
        <v>25</v>
      </c>
      <c r="B372" t="s">
        <v>57</v>
      </c>
      <c r="C372">
        <v>3</v>
      </c>
      <c r="D372">
        <v>0.19378250599377358</v>
      </c>
      <c r="S372" s="13">
        <v>25</v>
      </c>
      <c r="T372" t="s">
        <v>65</v>
      </c>
      <c r="U372">
        <v>0</v>
      </c>
      <c r="V372">
        <v>0.11233985835087935</v>
      </c>
    </row>
    <row r="373" spans="1:22">
      <c r="A373" s="13">
        <v>25</v>
      </c>
      <c r="B373" t="s">
        <v>57</v>
      </c>
      <c r="C373">
        <v>3</v>
      </c>
      <c r="D373">
        <v>5.2949660679479427E-2</v>
      </c>
      <c r="S373" s="13">
        <v>25</v>
      </c>
      <c r="T373" t="s">
        <v>65</v>
      </c>
      <c r="U373">
        <v>0</v>
      </c>
      <c r="V373">
        <v>0.44389665294857744</v>
      </c>
    </row>
    <row r="374" spans="1:22">
      <c r="A374" s="13">
        <v>25</v>
      </c>
      <c r="B374" t="s">
        <v>57</v>
      </c>
      <c r="C374">
        <v>3</v>
      </c>
      <c r="D374">
        <v>0.18629493567675176</v>
      </c>
      <c r="S374" s="13">
        <v>25</v>
      </c>
      <c r="T374" t="s">
        <v>65</v>
      </c>
      <c r="U374">
        <v>0</v>
      </c>
      <c r="V374">
        <v>0.25643813213072975</v>
      </c>
    </row>
    <row r="375" spans="1:22">
      <c r="A375" s="13">
        <v>25</v>
      </c>
      <c r="B375" t="s">
        <v>65</v>
      </c>
      <c r="C375">
        <v>0</v>
      </c>
      <c r="D375">
        <v>0.32448461199066375</v>
      </c>
      <c r="S375" s="13">
        <v>25</v>
      </c>
      <c r="T375" t="s">
        <v>65</v>
      </c>
      <c r="U375">
        <v>0</v>
      </c>
      <c r="V375">
        <v>0.16142954435294443</v>
      </c>
    </row>
    <row r="376" spans="1:22">
      <c r="A376" s="13">
        <v>25</v>
      </c>
      <c r="B376" t="s">
        <v>65</v>
      </c>
      <c r="C376">
        <v>0</v>
      </c>
      <c r="D376">
        <v>0.13973982380231353</v>
      </c>
      <c r="S376" s="13">
        <v>25</v>
      </c>
      <c r="T376" t="s">
        <v>65</v>
      </c>
      <c r="U376">
        <v>0.1</v>
      </c>
      <c r="V376">
        <v>0.30026934243912196</v>
      </c>
    </row>
    <row r="377" spans="1:22">
      <c r="A377" s="13">
        <v>25</v>
      </c>
      <c r="B377" t="s">
        <v>65</v>
      </c>
      <c r="C377">
        <v>0</v>
      </c>
      <c r="D377">
        <v>0.13388652430442113</v>
      </c>
      <c r="S377" s="13">
        <v>25</v>
      </c>
      <c r="T377" t="s">
        <v>65</v>
      </c>
      <c r="U377">
        <v>0.1</v>
      </c>
      <c r="V377">
        <v>0.15748456333276611</v>
      </c>
    </row>
    <row r="378" spans="1:22">
      <c r="A378" s="13">
        <v>25</v>
      </c>
      <c r="B378" t="s">
        <v>65</v>
      </c>
      <c r="C378">
        <v>0</v>
      </c>
      <c r="D378">
        <v>0.20752142526670811</v>
      </c>
      <c r="S378" s="13">
        <v>25</v>
      </c>
      <c r="T378" t="s">
        <v>65</v>
      </c>
      <c r="U378">
        <v>0.1</v>
      </c>
      <c r="V378">
        <v>0.40633565786488357</v>
      </c>
    </row>
    <row r="379" spans="1:22">
      <c r="A379" s="13">
        <v>25</v>
      </c>
      <c r="B379" t="s">
        <v>65</v>
      </c>
      <c r="C379">
        <v>0</v>
      </c>
      <c r="D379">
        <v>0.18504677288604485</v>
      </c>
      <c r="S379" s="13">
        <v>25</v>
      </c>
      <c r="T379" t="s">
        <v>65</v>
      </c>
      <c r="U379">
        <v>0.1</v>
      </c>
      <c r="V379">
        <v>0.64232581742175265</v>
      </c>
    </row>
    <row r="380" spans="1:22">
      <c r="A380" s="13">
        <v>25</v>
      </c>
      <c r="B380" t="s">
        <v>65</v>
      </c>
      <c r="C380">
        <v>0</v>
      </c>
      <c r="D380">
        <v>0.37180774547401269</v>
      </c>
      <c r="S380" s="13">
        <v>25</v>
      </c>
      <c r="T380" t="s">
        <v>65</v>
      </c>
      <c r="U380">
        <v>0.1</v>
      </c>
      <c r="V380">
        <v>0.43793462638046504</v>
      </c>
    </row>
    <row r="381" spans="1:22">
      <c r="A381" s="13">
        <v>25</v>
      </c>
      <c r="B381" t="s">
        <v>65</v>
      </c>
      <c r="C381">
        <v>0</v>
      </c>
      <c r="D381">
        <v>0.11233985835087935</v>
      </c>
      <c r="S381" s="13">
        <v>25</v>
      </c>
      <c r="T381" t="s">
        <v>65</v>
      </c>
      <c r="U381">
        <v>0.1</v>
      </c>
      <c r="V381">
        <v>0.34343899552983181</v>
      </c>
    </row>
    <row r="382" spans="1:22">
      <c r="A382" s="13">
        <v>25</v>
      </c>
      <c r="B382" t="s">
        <v>65</v>
      </c>
      <c r="C382">
        <v>0</v>
      </c>
      <c r="D382">
        <v>0.44389665294857744</v>
      </c>
      <c r="S382" s="13">
        <v>25</v>
      </c>
      <c r="T382" t="s">
        <v>65</v>
      </c>
      <c r="U382">
        <v>0.1</v>
      </c>
      <c r="V382">
        <v>0.35458411316613136</v>
      </c>
    </row>
    <row r="383" spans="1:22">
      <c r="A383" s="13">
        <v>25</v>
      </c>
      <c r="B383" t="s">
        <v>65</v>
      </c>
      <c r="C383">
        <v>0</v>
      </c>
      <c r="D383">
        <v>0.25643813213072975</v>
      </c>
      <c r="S383" s="13">
        <v>25</v>
      </c>
      <c r="T383" t="s">
        <v>65</v>
      </c>
      <c r="U383">
        <v>0.1</v>
      </c>
      <c r="V383">
        <v>0.39329371559946152</v>
      </c>
    </row>
    <row r="384" spans="1:22">
      <c r="A384" s="13">
        <v>25</v>
      </c>
      <c r="B384" t="s">
        <v>65</v>
      </c>
      <c r="C384">
        <v>0</v>
      </c>
      <c r="D384">
        <v>0.16142954435294443</v>
      </c>
      <c r="S384" s="13">
        <v>25</v>
      </c>
      <c r="T384" t="s">
        <v>65</v>
      </c>
      <c r="U384">
        <v>0.1</v>
      </c>
      <c r="V384">
        <v>0.65987866375852788</v>
      </c>
    </row>
    <row r="385" spans="1:22">
      <c r="A385" s="13">
        <v>25</v>
      </c>
      <c r="B385" t="s">
        <v>65</v>
      </c>
      <c r="C385">
        <v>0.1</v>
      </c>
      <c r="D385">
        <v>0.30026934243912196</v>
      </c>
      <c r="S385" s="13">
        <v>25</v>
      </c>
      <c r="T385" t="s">
        <v>65</v>
      </c>
      <c r="U385" s="2">
        <v>1</v>
      </c>
      <c r="V385">
        <v>0.46130088495687682</v>
      </c>
    </row>
    <row r="386" spans="1:22">
      <c r="A386" s="13">
        <v>25</v>
      </c>
      <c r="B386" t="s">
        <v>65</v>
      </c>
      <c r="C386">
        <v>0.1</v>
      </c>
      <c r="D386">
        <v>0.15748456333276611</v>
      </c>
      <c r="S386" s="13">
        <v>25</v>
      </c>
      <c r="T386" t="s">
        <v>65</v>
      </c>
      <c r="U386" s="2">
        <v>1</v>
      </c>
      <c r="V386">
        <v>0.48908938330809743</v>
      </c>
    </row>
    <row r="387" spans="1:22">
      <c r="A387" s="13">
        <v>25</v>
      </c>
      <c r="B387" t="s">
        <v>65</v>
      </c>
      <c r="C387">
        <v>0.1</v>
      </c>
      <c r="D387">
        <v>0.40633565786488357</v>
      </c>
      <c r="S387" s="13">
        <v>25</v>
      </c>
      <c r="T387" t="s">
        <v>65</v>
      </c>
      <c r="U387" s="2">
        <v>1</v>
      </c>
      <c r="V387">
        <v>0.31703318490952581</v>
      </c>
    </row>
    <row r="388" spans="1:22">
      <c r="A388" s="13">
        <v>25</v>
      </c>
      <c r="B388" t="s">
        <v>65</v>
      </c>
      <c r="C388">
        <v>0.1</v>
      </c>
      <c r="D388">
        <v>0.64232581742175265</v>
      </c>
      <c r="S388" s="13">
        <v>25</v>
      </c>
      <c r="T388" t="s">
        <v>65</v>
      </c>
      <c r="U388" s="2">
        <v>1</v>
      </c>
      <c r="V388">
        <v>0.45132281998563839</v>
      </c>
    </row>
    <row r="389" spans="1:22">
      <c r="A389" s="13">
        <v>25</v>
      </c>
      <c r="B389" t="s">
        <v>65</v>
      </c>
      <c r="C389">
        <v>0.1</v>
      </c>
      <c r="D389">
        <v>0.43793462638046504</v>
      </c>
      <c r="S389" s="13">
        <v>25</v>
      </c>
      <c r="T389" t="s">
        <v>65</v>
      </c>
      <c r="U389" s="2">
        <v>1</v>
      </c>
      <c r="V389">
        <v>0.75798005047553096</v>
      </c>
    </row>
    <row r="390" spans="1:22">
      <c r="A390" s="13">
        <v>25</v>
      </c>
      <c r="B390" t="s">
        <v>65</v>
      </c>
      <c r="C390">
        <v>0.1</v>
      </c>
      <c r="D390">
        <v>0.34343899552983181</v>
      </c>
      <c r="S390" s="13">
        <v>25</v>
      </c>
      <c r="T390" t="s">
        <v>65</v>
      </c>
      <c r="U390" s="2">
        <v>1</v>
      </c>
      <c r="V390">
        <v>0.32564369653932007</v>
      </c>
    </row>
    <row r="391" spans="1:22">
      <c r="A391" s="13">
        <v>25</v>
      </c>
      <c r="B391" t="s">
        <v>65</v>
      </c>
      <c r="C391">
        <v>0.1</v>
      </c>
      <c r="D391">
        <v>0.35458411316613136</v>
      </c>
      <c r="S391" s="13">
        <v>25</v>
      </c>
      <c r="T391" t="s">
        <v>65</v>
      </c>
      <c r="U391" s="2">
        <v>1</v>
      </c>
      <c r="V391">
        <v>0.64354690283861016</v>
      </c>
    </row>
    <row r="392" spans="1:22">
      <c r="A392" s="13">
        <v>25</v>
      </c>
      <c r="B392" t="s">
        <v>65</v>
      </c>
      <c r="C392">
        <v>0.1</v>
      </c>
      <c r="D392">
        <v>0.39329371559946152</v>
      </c>
      <c r="S392" s="13">
        <v>25</v>
      </c>
      <c r="T392" t="s">
        <v>65</v>
      </c>
      <c r="U392" s="2">
        <v>1</v>
      </c>
      <c r="V392">
        <v>0.62785382444078108</v>
      </c>
    </row>
    <row r="393" spans="1:22">
      <c r="A393" s="13">
        <v>25</v>
      </c>
      <c r="B393" t="s">
        <v>65</v>
      </c>
      <c r="C393">
        <v>0.1</v>
      </c>
      <c r="D393">
        <v>0.65987866375852788</v>
      </c>
      <c r="S393" s="13">
        <v>25</v>
      </c>
      <c r="T393" t="s">
        <v>65</v>
      </c>
      <c r="U393" s="2">
        <v>1</v>
      </c>
      <c r="V393">
        <v>0.54609363888979301</v>
      </c>
    </row>
    <row r="394" spans="1:22">
      <c r="A394" s="13">
        <v>25</v>
      </c>
      <c r="B394" t="s">
        <v>65</v>
      </c>
      <c r="C394" s="2">
        <v>1</v>
      </c>
      <c r="D394">
        <v>0.46130088495687682</v>
      </c>
      <c r="S394" s="13">
        <v>25</v>
      </c>
      <c r="T394" t="s">
        <v>65</v>
      </c>
      <c r="U394" s="2">
        <v>1</v>
      </c>
      <c r="V394">
        <v>0.66695890693190252</v>
      </c>
    </row>
    <row r="395" spans="1:22">
      <c r="A395" s="13">
        <v>25</v>
      </c>
      <c r="B395" t="s">
        <v>65</v>
      </c>
      <c r="C395" s="2">
        <v>1</v>
      </c>
      <c r="D395">
        <v>0.48908938330809743</v>
      </c>
      <c r="E395" s="5"/>
      <c r="S395" s="13">
        <v>25</v>
      </c>
      <c r="T395" t="s">
        <v>65</v>
      </c>
      <c r="U395">
        <v>2</v>
      </c>
      <c r="V395">
        <v>0.2615249111566546</v>
      </c>
    </row>
    <row r="396" spans="1:22">
      <c r="A396" s="13">
        <v>25</v>
      </c>
      <c r="B396" t="s">
        <v>65</v>
      </c>
      <c r="C396" s="2">
        <v>1</v>
      </c>
      <c r="D396">
        <v>0.31703318490952581</v>
      </c>
      <c r="S396" s="13">
        <v>25</v>
      </c>
      <c r="T396" t="s">
        <v>65</v>
      </c>
      <c r="U396">
        <v>2</v>
      </c>
      <c r="V396">
        <v>0.28391583248724039</v>
      </c>
    </row>
    <row r="397" spans="1:22">
      <c r="A397" s="13">
        <v>25</v>
      </c>
      <c r="B397" t="s">
        <v>65</v>
      </c>
      <c r="C397" s="2">
        <v>1</v>
      </c>
      <c r="D397">
        <v>0.45132281998563839</v>
      </c>
      <c r="S397" s="13">
        <v>25</v>
      </c>
      <c r="T397" t="s">
        <v>65</v>
      </c>
      <c r="U397">
        <v>2</v>
      </c>
      <c r="V397">
        <v>6.5680181734244308E-2</v>
      </c>
    </row>
    <row r="398" spans="1:22">
      <c r="A398" s="13">
        <v>25</v>
      </c>
      <c r="B398" t="s">
        <v>65</v>
      </c>
      <c r="C398" s="2">
        <v>1</v>
      </c>
      <c r="D398">
        <v>0.75798005047553096</v>
      </c>
      <c r="S398" s="13">
        <v>25</v>
      </c>
      <c r="T398" t="s">
        <v>65</v>
      </c>
      <c r="U398">
        <v>2</v>
      </c>
      <c r="V398">
        <v>0.44842042242946084</v>
      </c>
    </row>
    <row r="399" spans="1:22">
      <c r="A399" s="13">
        <v>25</v>
      </c>
      <c r="B399" t="s">
        <v>65</v>
      </c>
      <c r="C399" s="2">
        <v>1</v>
      </c>
      <c r="D399">
        <v>0.32564369653932007</v>
      </c>
      <c r="S399" s="13">
        <v>25</v>
      </c>
      <c r="T399" t="s">
        <v>65</v>
      </c>
      <c r="U399">
        <v>2</v>
      </c>
      <c r="V399">
        <v>0.52311299258170452</v>
      </c>
    </row>
    <row r="400" spans="1:22">
      <c r="A400" s="13">
        <v>25</v>
      </c>
      <c r="B400" t="s">
        <v>65</v>
      </c>
      <c r="C400" s="2">
        <v>1</v>
      </c>
      <c r="D400">
        <v>0.64354690283861016</v>
      </c>
      <c r="S400" s="13">
        <v>25</v>
      </c>
      <c r="T400" t="s">
        <v>65</v>
      </c>
      <c r="U400">
        <v>2</v>
      </c>
      <c r="V400">
        <v>0.28696570959403694</v>
      </c>
    </row>
    <row r="401" spans="1:22">
      <c r="A401" s="13">
        <v>25</v>
      </c>
      <c r="B401" t="s">
        <v>65</v>
      </c>
      <c r="C401" s="2">
        <v>1</v>
      </c>
      <c r="D401">
        <v>0.62785382444078108</v>
      </c>
      <c r="S401" s="13">
        <v>25</v>
      </c>
      <c r="T401" t="s">
        <v>65</v>
      </c>
      <c r="U401">
        <v>2</v>
      </c>
      <c r="V401">
        <v>0.54404588544211685</v>
      </c>
    </row>
    <row r="402" spans="1:22">
      <c r="A402" s="13">
        <v>25</v>
      </c>
      <c r="B402" t="s">
        <v>65</v>
      </c>
      <c r="C402" s="2">
        <v>1</v>
      </c>
      <c r="D402">
        <v>0.54609363888979301</v>
      </c>
      <c r="S402" s="13">
        <v>25</v>
      </c>
      <c r="T402" t="s">
        <v>65</v>
      </c>
      <c r="U402">
        <v>2</v>
      </c>
      <c r="V402">
        <v>0.59852731884057497</v>
      </c>
    </row>
    <row r="403" spans="1:22">
      <c r="A403" s="13">
        <v>25</v>
      </c>
      <c r="B403" t="s">
        <v>65</v>
      </c>
      <c r="C403" s="2">
        <v>1</v>
      </c>
      <c r="D403">
        <v>0.66695890693190252</v>
      </c>
      <c r="S403" s="13">
        <v>25</v>
      </c>
      <c r="T403" t="s">
        <v>65</v>
      </c>
      <c r="U403">
        <v>2</v>
      </c>
      <c r="V403">
        <v>0.42385370025752767</v>
      </c>
    </row>
    <row r="404" spans="1:22">
      <c r="A404" s="13">
        <v>25</v>
      </c>
      <c r="B404" t="s">
        <v>65</v>
      </c>
      <c r="C404">
        <v>2</v>
      </c>
      <c r="D404">
        <v>0.2615249111566546</v>
      </c>
      <c r="S404" s="13">
        <v>25</v>
      </c>
      <c r="T404" t="s">
        <v>65</v>
      </c>
      <c r="U404">
        <v>2</v>
      </c>
      <c r="V404">
        <v>0.58624413475543036</v>
      </c>
    </row>
    <row r="405" spans="1:22">
      <c r="A405" s="13">
        <v>25</v>
      </c>
      <c r="B405" t="s">
        <v>65</v>
      </c>
      <c r="C405">
        <v>2</v>
      </c>
      <c r="D405">
        <v>0.28391583248724039</v>
      </c>
      <c r="S405" s="13">
        <v>25</v>
      </c>
      <c r="T405" t="s">
        <v>65</v>
      </c>
      <c r="U405">
        <v>3</v>
      </c>
      <c r="V405">
        <v>0.17192841381594884</v>
      </c>
    </row>
    <row r="406" spans="1:22">
      <c r="A406" s="13">
        <v>25</v>
      </c>
      <c r="B406" t="s">
        <v>65</v>
      </c>
      <c r="C406">
        <v>2</v>
      </c>
      <c r="D406">
        <v>6.5680181734244308E-2</v>
      </c>
      <c r="S406" s="13">
        <v>25</v>
      </c>
      <c r="T406" t="s">
        <v>65</v>
      </c>
      <c r="U406">
        <v>3</v>
      </c>
      <c r="V406">
        <v>0.33825909729925119</v>
      </c>
    </row>
    <row r="407" spans="1:22">
      <c r="A407" s="13">
        <v>25</v>
      </c>
      <c r="B407" t="s">
        <v>65</v>
      </c>
      <c r="C407">
        <v>2</v>
      </c>
      <c r="D407">
        <v>0.44842042242946084</v>
      </c>
      <c r="S407" s="13">
        <v>25</v>
      </c>
      <c r="T407" t="s">
        <v>65</v>
      </c>
      <c r="U407">
        <v>3</v>
      </c>
      <c r="V407">
        <v>0.29050849613223495</v>
      </c>
    </row>
    <row r="408" spans="1:22">
      <c r="A408" s="13">
        <v>25</v>
      </c>
      <c r="B408" t="s">
        <v>65</v>
      </c>
      <c r="C408">
        <v>2</v>
      </c>
      <c r="D408">
        <v>0.52311299258170452</v>
      </c>
      <c r="S408" s="13">
        <v>25</v>
      </c>
      <c r="T408" t="s">
        <v>65</v>
      </c>
      <c r="U408">
        <v>3</v>
      </c>
      <c r="V408">
        <v>0.48615159065977137</v>
      </c>
    </row>
    <row r="409" spans="1:22">
      <c r="A409" s="13">
        <v>25</v>
      </c>
      <c r="B409" t="s">
        <v>65</v>
      </c>
      <c r="C409">
        <v>2</v>
      </c>
      <c r="D409">
        <v>0.28696570959403694</v>
      </c>
      <c r="S409" s="13">
        <v>25</v>
      </c>
      <c r="T409" t="s">
        <v>65</v>
      </c>
      <c r="U409">
        <v>3</v>
      </c>
      <c r="V409">
        <v>0.20639832360366553</v>
      </c>
    </row>
    <row r="410" spans="1:22">
      <c r="A410" s="13">
        <v>25</v>
      </c>
      <c r="B410" t="s">
        <v>65</v>
      </c>
      <c r="C410">
        <v>2</v>
      </c>
      <c r="D410">
        <v>0.54404588544211685</v>
      </c>
      <c r="S410" s="13">
        <v>25</v>
      </c>
      <c r="T410" t="s">
        <v>65</v>
      </c>
      <c r="U410">
        <v>3</v>
      </c>
      <c r="V410">
        <v>0.56972356735088925</v>
      </c>
    </row>
    <row r="411" spans="1:22">
      <c r="A411" s="13">
        <v>25</v>
      </c>
      <c r="B411" t="s">
        <v>65</v>
      </c>
      <c r="C411">
        <v>2</v>
      </c>
      <c r="D411">
        <v>0.59852731884057497</v>
      </c>
      <c r="S411" s="13">
        <v>25</v>
      </c>
      <c r="T411" t="s">
        <v>65</v>
      </c>
      <c r="U411">
        <v>3</v>
      </c>
      <c r="V411">
        <v>0.18601729791866423</v>
      </c>
    </row>
    <row r="412" spans="1:22">
      <c r="A412" s="13">
        <v>25</v>
      </c>
      <c r="B412" t="s">
        <v>65</v>
      </c>
      <c r="C412">
        <v>2</v>
      </c>
      <c r="D412">
        <v>0.42385370025752767</v>
      </c>
      <c r="E412" s="5"/>
      <c r="S412" s="13">
        <v>25</v>
      </c>
      <c r="T412" t="s">
        <v>65</v>
      </c>
      <c r="U412">
        <v>3</v>
      </c>
      <c r="V412">
        <v>0.46729604944273423</v>
      </c>
    </row>
    <row r="413" spans="1:22">
      <c r="A413" s="13">
        <v>25</v>
      </c>
      <c r="B413" t="s">
        <v>65</v>
      </c>
      <c r="C413">
        <v>2</v>
      </c>
      <c r="D413">
        <v>0.58624413475543036</v>
      </c>
      <c r="S413" s="11">
        <v>65</v>
      </c>
      <c r="T413" t="s">
        <v>52</v>
      </c>
      <c r="U413" s="11">
        <v>0</v>
      </c>
      <c r="V413">
        <v>0.2567389687311375</v>
      </c>
    </row>
    <row r="414" spans="1:22">
      <c r="A414" s="13">
        <v>25</v>
      </c>
      <c r="B414" t="s">
        <v>65</v>
      </c>
      <c r="C414">
        <v>3</v>
      </c>
      <c r="D414">
        <v>0.17192841381594884</v>
      </c>
      <c r="S414" s="11">
        <v>65</v>
      </c>
      <c r="T414" t="s">
        <v>52</v>
      </c>
      <c r="U414" s="11">
        <v>0</v>
      </c>
      <c r="V414">
        <v>0.31740116896830339</v>
      </c>
    </row>
    <row r="415" spans="1:22">
      <c r="A415" s="13">
        <v>25</v>
      </c>
      <c r="B415" t="s">
        <v>65</v>
      </c>
      <c r="C415">
        <v>3</v>
      </c>
      <c r="D415">
        <v>0.33825909729925119</v>
      </c>
      <c r="S415" s="11">
        <v>65</v>
      </c>
      <c r="T415" t="s">
        <v>52</v>
      </c>
      <c r="U415" s="11">
        <v>0</v>
      </c>
      <c r="V415">
        <v>0.219330199637431</v>
      </c>
    </row>
    <row r="416" spans="1:22">
      <c r="A416" s="13">
        <v>25</v>
      </c>
      <c r="B416" t="s">
        <v>65</v>
      </c>
      <c r="C416">
        <v>3</v>
      </c>
      <c r="D416">
        <v>0.29050849613223495</v>
      </c>
      <c r="S416" s="11">
        <v>65</v>
      </c>
      <c r="T416" t="s">
        <v>52</v>
      </c>
      <c r="U416" s="11">
        <v>0</v>
      </c>
      <c r="V416">
        <v>0.82312654329008916</v>
      </c>
    </row>
    <row r="417" spans="1:22">
      <c r="A417" s="13">
        <v>25</v>
      </c>
      <c r="B417" t="s">
        <v>65</v>
      </c>
      <c r="C417">
        <v>3</v>
      </c>
      <c r="D417">
        <v>0.48615159065977137</v>
      </c>
      <c r="S417" s="11">
        <v>65</v>
      </c>
      <c r="T417" t="s">
        <v>52</v>
      </c>
      <c r="U417" s="11">
        <v>0</v>
      </c>
      <c r="V417">
        <v>0.31022884846435289</v>
      </c>
    </row>
    <row r="418" spans="1:22">
      <c r="A418" s="13">
        <v>25</v>
      </c>
      <c r="B418" t="s">
        <v>65</v>
      </c>
      <c r="C418">
        <v>3</v>
      </c>
      <c r="D418">
        <v>0.20639832360366553</v>
      </c>
      <c r="S418" s="11">
        <v>65</v>
      </c>
      <c r="T418" t="s">
        <v>52</v>
      </c>
      <c r="U418" s="11">
        <v>0</v>
      </c>
      <c r="V418">
        <v>0.43894081750807379</v>
      </c>
    </row>
    <row r="419" spans="1:22">
      <c r="A419" s="13">
        <v>25</v>
      </c>
      <c r="B419" t="s">
        <v>65</v>
      </c>
      <c r="C419">
        <v>3</v>
      </c>
      <c r="D419">
        <v>0.56972356735088925</v>
      </c>
      <c r="S419" s="11">
        <v>65</v>
      </c>
      <c r="T419" t="s">
        <v>52</v>
      </c>
      <c r="U419" s="11">
        <v>0</v>
      </c>
      <c r="V419">
        <v>0.41270617453479908</v>
      </c>
    </row>
    <row r="420" spans="1:22">
      <c r="A420" s="13">
        <v>25</v>
      </c>
      <c r="B420" t="s">
        <v>65</v>
      </c>
      <c r="C420">
        <v>3</v>
      </c>
      <c r="D420">
        <v>0.18601729791866423</v>
      </c>
      <c r="S420" s="11">
        <v>65</v>
      </c>
      <c r="T420" t="s">
        <v>52</v>
      </c>
      <c r="U420">
        <v>0.1</v>
      </c>
      <c r="V420">
        <v>0.13705614120233656</v>
      </c>
    </row>
    <row r="421" spans="1:22">
      <c r="A421" s="13">
        <v>25</v>
      </c>
      <c r="B421" t="s">
        <v>65</v>
      </c>
      <c r="C421">
        <v>3</v>
      </c>
      <c r="D421">
        <v>0.46729604944273423</v>
      </c>
      <c r="S421" s="11">
        <v>65</v>
      </c>
      <c r="T421" t="s">
        <v>52</v>
      </c>
      <c r="U421">
        <v>0.1</v>
      </c>
      <c r="V421">
        <v>0.26262127178595662</v>
      </c>
    </row>
    <row r="422" spans="1:22">
      <c r="A422" s="11">
        <v>65</v>
      </c>
      <c r="B422" t="s">
        <v>52</v>
      </c>
      <c r="C422" s="11">
        <v>0</v>
      </c>
      <c r="D422">
        <v>0.2567389687311375</v>
      </c>
      <c r="S422" s="11">
        <v>65</v>
      </c>
      <c r="T422" t="s">
        <v>52</v>
      </c>
      <c r="U422">
        <v>0.1</v>
      </c>
      <c r="V422">
        <v>0.24327976566505483</v>
      </c>
    </row>
    <row r="423" spans="1:22">
      <c r="A423" s="11">
        <v>65</v>
      </c>
      <c r="B423" t="s">
        <v>52</v>
      </c>
      <c r="C423" s="11">
        <v>0</v>
      </c>
      <c r="D423">
        <v>0.31740116896830339</v>
      </c>
      <c r="S423" s="11">
        <v>65</v>
      </c>
      <c r="T423" t="s">
        <v>52</v>
      </c>
      <c r="U423">
        <v>0.1</v>
      </c>
      <c r="V423">
        <v>0.18345154208530334</v>
      </c>
    </row>
    <row r="424" spans="1:22">
      <c r="A424" s="11">
        <v>65</v>
      </c>
      <c r="B424" t="s">
        <v>52</v>
      </c>
      <c r="C424" s="11">
        <v>0</v>
      </c>
      <c r="D424">
        <v>0.219330199637431</v>
      </c>
      <c r="S424" s="11">
        <v>65</v>
      </c>
      <c r="T424" t="s">
        <v>52</v>
      </c>
      <c r="U424">
        <v>0.1</v>
      </c>
      <c r="V424">
        <v>0.20328164844444874</v>
      </c>
    </row>
    <row r="425" spans="1:22">
      <c r="A425" s="11">
        <v>65</v>
      </c>
      <c r="B425" t="s">
        <v>52</v>
      </c>
      <c r="C425" s="11">
        <v>0</v>
      </c>
      <c r="D425">
        <v>0.82312654329008916</v>
      </c>
      <c r="S425" s="11">
        <v>65</v>
      </c>
      <c r="T425" t="s">
        <v>52</v>
      </c>
      <c r="U425">
        <v>0.1</v>
      </c>
      <c r="V425">
        <v>0.46039281234869389</v>
      </c>
    </row>
    <row r="426" spans="1:22">
      <c r="A426" s="11">
        <v>65</v>
      </c>
      <c r="B426" t="s">
        <v>52</v>
      </c>
      <c r="C426" s="11">
        <v>0</v>
      </c>
      <c r="D426">
        <v>0.31022884846435289</v>
      </c>
      <c r="E426" s="5"/>
      <c r="S426" s="11">
        <v>65</v>
      </c>
      <c r="T426" t="s">
        <v>52</v>
      </c>
      <c r="U426">
        <v>0.1</v>
      </c>
      <c r="V426">
        <v>0.32673038295713763</v>
      </c>
    </row>
    <row r="427" spans="1:22">
      <c r="A427" s="11">
        <v>65</v>
      </c>
      <c r="B427" t="s">
        <v>52</v>
      </c>
      <c r="C427" s="11">
        <v>0</v>
      </c>
      <c r="D427">
        <v>0.43894081750807379</v>
      </c>
      <c r="S427" s="11">
        <v>65</v>
      </c>
      <c r="T427" t="s">
        <v>52</v>
      </c>
      <c r="U427">
        <v>0.1</v>
      </c>
      <c r="V427">
        <v>0.16831565182640429</v>
      </c>
    </row>
    <row r="428" spans="1:22">
      <c r="A428" s="11">
        <v>65</v>
      </c>
      <c r="B428" t="s">
        <v>52</v>
      </c>
      <c r="C428" s="11">
        <v>0</v>
      </c>
      <c r="D428">
        <v>0.41270617453479908</v>
      </c>
      <c r="S428" s="11">
        <v>65</v>
      </c>
      <c r="T428" t="s">
        <v>52</v>
      </c>
      <c r="U428">
        <v>0.1</v>
      </c>
      <c r="V428">
        <v>0.34681191137378081</v>
      </c>
    </row>
    <row r="429" spans="1:22">
      <c r="A429" s="11">
        <v>65</v>
      </c>
      <c r="B429" t="s">
        <v>52</v>
      </c>
      <c r="C429">
        <v>0.1</v>
      </c>
      <c r="D429">
        <v>0.13705614120233656</v>
      </c>
      <c r="S429" s="11">
        <v>65</v>
      </c>
      <c r="T429" t="s">
        <v>52</v>
      </c>
      <c r="U429" s="11">
        <v>1</v>
      </c>
      <c r="V429">
        <v>0.37256105988804161</v>
      </c>
    </row>
    <row r="430" spans="1:22">
      <c r="A430" s="11">
        <v>65</v>
      </c>
      <c r="B430" t="s">
        <v>52</v>
      </c>
      <c r="C430">
        <v>0.1</v>
      </c>
      <c r="D430">
        <v>0.26262127178595662</v>
      </c>
      <c r="S430" s="11">
        <v>65</v>
      </c>
      <c r="T430" t="s">
        <v>52</v>
      </c>
      <c r="U430" s="11">
        <v>1</v>
      </c>
      <c r="V430">
        <v>0.48979672774804184</v>
      </c>
    </row>
    <row r="431" spans="1:22">
      <c r="A431" s="11">
        <v>65</v>
      </c>
      <c r="B431" t="s">
        <v>52</v>
      </c>
      <c r="C431">
        <v>0.1</v>
      </c>
      <c r="D431">
        <v>0.24327976566505483</v>
      </c>
      <c r="S431" s="11">
        <v>65</v>
      </c>
      <c r="T431" t="s">
        <v>52</v>
      </c>
      <c r="U431" s="11">
        <v>1</v>
      </c>
      <c r="V431">
        <v>0.57142456586443113</v>
      </c>
    </row>
    <row r="432" spans="1:22">
      <c r="A432" s="11">
        <v>65</v>
      </c>
      <c r="B432" t="s">
        <v>52</v>
      </c>
      <c r="C432">
        <v>0.1</v>
      </c>
      <c r="D432">
        <v>0.18345154208530334</v>
      </c>
      <c r="S432" s="11">
        <v>65</v>
      </c>
      <c r="T432" t="s">
        <v>52</v>
      </c>
      <c r="U432" s="11">
        <v>1</v>
      </c>
      <c r="V432">
        <v>0.52425267230410466</v>
      </c>
    </row>
    <row r="433" spans="1:22">
      <c r="A433" s="11">
        <v>65</v>
      </c>
      <c r="B433" t="s">
        <v>52</v>
      </c>
      <c r="C433">
        <v>0.1</v>
      </c>
      <c r="D433">
        <v>0.20328164844444874</v>
      </c>
      <c r="S433" s="11">
        <v>65</v>
      </c>
      <c r="T433" t="s">
        <v>52</v>
      </c>
      <c r="U433" s="11">
        <v>1</v>
      </c>
      <c r="V433">
        <v>0.71151616453889044</v>
      </c>
    </row>
    <row r="434" spans="1:22">
      <c r="A434" s="11">
        <v>65</v>
      </c>
      <c r="B434" t="s">
        <v>52</v>
      </c>
      <c r="C434">
        <v>0.1</v>
      </c>
      <c r="D434">
        <v>0.46039281234869389</v>
      </c>
      <c r="S434" s="11">
        <v>65</v>
      </c>
      <c r="T434" t="s">
        <v>52</v>
      </c>
      <c r="U434" s="11">
        <v>1</v>
      </c>
      <c r="V434">
        <v>0.80857519014645174</v>
      </c>
    </row>
    <row r="435" spans="1:22">
      <c r="A435" s="11">
        <v>65</v>
      </c>
      <c r="B435" t="s">
        <v>52</v>
      </c>
      <c r="C435">
        <v>0.1</v>
      </c>
      <c r="D435">
        <v>0.32673038295713763</v>
      </c>
      <c r="S435" s="11">
        <v>65</v>
      </c>
      <c r="T435" t="s">
        <v>52</v>
      </c>
      <c r="U435" s="11">
        <v>1</v>
      </c>
      <c r="V435">
        <v>0.42078912956601061</v>
      </c>
    </row>
    <row r="436" spans="1:22">
      <c r="A436" s="11">
        <v>65</v>
      </c>
      <c r="B436" t="s">
        <v>52</v>
      </c>
      <c r="C436">
        <v>0.1</v>
      </c>
      <c r="D436">
        <v>0.16831565182640429</v>
      </c>
      <c r="S436" s="11">
        <v>65</v>
      </c>
      <c r="T436" t="s">
        <v>52</v>
      </c>
      <c r="U436" s="11">
        <v>1</v>
      </c>
      <c r="V436">
        <v>0.14912912189072572</v>
      </c>
    </row>
    <row r="437" spans="1:22">
      <c r="A437" s="11">
        <v>65</v>
      </c>
      <c r="B437" t="s">
        <v>52</v>
      </c>
      <c r="C437">
        <v>0.1</v>
      </c>
      <c r="D437">
        <v>0.34681191137378081</v>
      </c>
      <c r="S437" s="11">
        <v>65</v>
      </c>
      <c r="T437" t="s">
        <v>52</v>
      </c>
      <c r="U437">
        <v>2</v>
      </c>
      <c r="V437">
        <v>0.12933466845854294</v>
      </c>
    </row>
    <row r="438" spans="1:22">
      <c r="A438" s="11">
        <v>65</v>
      </c>
      <c r="B438" t="s">
        <v>52</v>
      </c>
      <c r="C438" s="11">
        <v>1</v>
      </c>
      <c r="D438">
        <v>0.37256105988804161</v>
      </c>
      <c r="S438" s="11">
        <v>65</v>
      </c>
      <c r="T438" t="s">
        <v>52</v>
      </c>
      <c r="U438">
        <v>2</v>
      </c>
      <c r="V438">
        <v>0.34479111755947683</v>
      </c>
    </row>
    <row r="439" spans="1:22">
      <c r="A439" s="11">
        <v>65</v>
      </c>
      <c r="B439" t="s">
        <v>52</v>
      </c>
      <c r="C439" s="11">
        <v>1</v>
      </c>
      <c r="D439">
        <v>0.48979672774804184</v>
      </c>
      <c r="S439" s="11">
        <v>65</v>
      </c>
      <c r="T439" t="s">
        <v>52</v>
      </c>
      <c r="U439">
        <v>2</v>
      </c>
      <c r="V439">
        <v>0.21121964150764452</v>
      </c>
    </row>
    <row r="440" spans="1:22">
      <c r="A440" s="11">
        <v>65</v>
      </c>
      <c r="B440" t="s">
        <v>52</v>
      </c>
      <c r="C440" s="11">
        <v>1</v>
      </c>
      <c r="D440">
        <v>0.57142456586443113</v>
      </c>
      <c r="S440" s="11">
        <v>65</v>
      </c>
      <c r="T440" t="s">
        <v>52</v>
      </c>
      <c r="U440">
        <v>2</v>
      </c>
      <c r="V440">
        <v>0.32456811292015203</v>
      </c>
    </row>
    <row r="441" spans="1:22">
      <c r="A441" s="11">
        <v>65</v>
      </c>
      <c r="B441" t="s">
        <v>52</v>
      </c>
      <c r="C441" s="11">
        <v>1</v>
      </c>
      <c r="D441">
        <v>0.52425267230410466</v>
      </c>
      <c r="S441" s="11">
        <v>65</v>
      </c>
      <c r="T441" t="s">
        <v>52</v>
      </c>
      <c r="U441">
        <v>2</v>
      </c>
      <c r="V441">
        <v>0.12303889247953478</v>
      </c>
    </row>
    <row r="442" spans="1:22">
      <c r="A442" s="11">
        <v>65</v>
      </c>
      <c r="B442" t="s">
        <v>52</v>
      </c>
      <c r="C442" s="11">
        <v>1</v>
      </c>
      <c r="D442">
        <v>0.71151616453889044</v>
      </c>
      <c r="S442" s="11">
        <v>65</v>
      </c>
      <c r="T442" t="s">
        <v>52</v>
      </c>
      <c r="U442">
        <v>2</v>
      </c>
      <c r="V442">
        <v>0.26042421708612989</v>
      </c>
    </row>
    <row r="443" spans="1:22">
      <c r="A443" s="11">
        <v>65</v>
      </c>
      <c r="B443" t="s">
        <v>52</v>
      </c>
      <c r="C443" s="11">
        <v>1</v>
      </c>
      <c r="D443">
        <v>0.80857519014645174</v>
      </c>
      <c r="E443" s="5"/>
      <c r="S443" s="11">
        <v>65</v>
      </c>
      <c r="T443" t="s">
        <v>52</v>
      </c>
      <c r="U443">
        <v>2</v>
      </c>
      <c r="V443">
        <v>0.20461902771053067</v>
      </c>
    </row>
    <row r="444" spans="1:22">
      <c r="A444" s="11">
        <v>65</v>
      </c>
      <c r="B444" t="s">
        <v>52</v>
      </c>
      <c r="C444" s="11">
        <v>1</v>
      </c>
      <c r="D444">
        <v>0.42078912956601061</v>
      </c>
      <c r="S444" s="11">
        <v>65</v>
      </c>
      <c r="T444" t="s">
        <v>52</v>
      </c>
      <c r="U444">
        <v>2</v>
      </c>
      <c r="V444">
        <v>0.15511442423217645</v>
      </c>
    </row>
    <row r="445" spans="1:22">
      <c r="A445" s="11">
        <v>65</v>
      </c>
      <c r="B445" t="s">
        <v>52</v>
      </c>
      <c r="C445" s="11">
        <v>1</v>
      </c>
      <c r="D445">
        <v>0.14912912189072572</v>
      </c>
      <c r="S445" s="11">
        <v>65</v>
      </c>
      <c r="T445" t="s">
        <v>52</v>
      </c>
      <c r="U445">
        <v>2</v>
      </c>
      <c r="V445">
        <v>0.23583209973417088</v>
      </c>
    </row>
    <row r="446" spans="1:22">
      <c r="A446" s="11">
        <v>65</v>
      </c>
      <c r="B446" t="s">
        <v>52</v>
      </c>
      <c r="C446">
        <v>2</v>
      </c>
      <c r="D446">
        <v>0.12933466845854294</v>
      </c>
      <c r="S446" s="11">
        <v>65</v>
      </c>
      <c r="T446" t="s">
        <v>52</v>
      </c>
      <c r="U446" s="11">
        <v>3</v>
      </c>
      <c r="V446">
        <v>9.8448777483368541E-2</v>
      </c>
    </row>
    <row r="447" spans="1:22">
      <c r="A447" s="11">
        <v>65</v>
      </c>
      <c r="B447" t="s">
        <v>52</v>
      </c>
      <c r="C447">
        <v>2</v>
      </c>
      <c r="D447">
        <v>0.34479111755947683</v>
      </c>
      <c r="S447" s="11">
        <v>65</v>
      </c>
      <c r="T447" t="s">
        <v>52</v>
      </c>
      <c r="U447" s="11">
        <v>3</v>
      </c>
      <c r="V447">
        <v>0.20300785426399101</v>
      </c>
    </row>
    <row r="448" spans="1:22">
      <c r="A448" s="11">
        <v>65</v>
      </c>
      <c r="B448" t="s">
        <v>52</v>
      </c>
      <c r="C448">
        <v>2</v>
      </c>
      <c r="D448">
        <v>0.21121964150764452</v>
      </c>
      <c r="S448" s="11">
        <v>65</v>
      </c>
      <c r="T448" t="s">
        <v>52</v>
      </c>
      <c r="U448" s="11">
        <v>3</v>
      </c>
      <c r="V448">
        <v>0.17350184838127944</v>
      </c>
    </row>
    <row r="449" spans="1:22">
      <c r="A449" s="11">
        <v>65</v>
      </c>
      <c r="B449" t="s">
        <v>52</v>
      </c>
      <c r="C449">
        <v>2</v>
      </c>
      <c r="D449">
        <v>0.32456811292015203</v>
      </c>
      <c r="S449" s="11">
        <v>65</v>
      </c>
      <c r="T449" t="s">
        <v>52</v>
      </c>
      <c r="U449" s="11">
        <v>3</v>
      </c>
      <c r="V449">
        <v>0.22578651333575797</v>
      </c>
    </row>
    <row r="450" spans="1:22">
      <c r="A450" s="11">
        <v>65</v>
      </c>
      <c r="B450" t="s">
        <v>52</v>
      </c>
      <c r="C450">
        <v>2</v>
      </c>
      <c r="D450">
        <v>0.12303889247953478</v>
      </c>
      <c r="S450" s="11">
        <v>65</v>
      </c>
      <c r="T450" t="s">
        <v>52</v>
      </c>
      <c r="U450" s="11">
        <v>3</v>
      </c>
      <c r="V450">
        <v>6.4194204771931176E-2</v>
      </c>
    </row>
    <row r="451" spans="1:22">
      <c r="A451" s="11">
        <v>65</v>
      </c>
      <c r="B451" t="s">
        <v>52</v>
      </c>
      <c r="C451">
        <v>2</v>
      </c>
      <c r="D451">
        <v>0.26042421708612989</v>
      </c>
      <c r="S451" s="11">
        <v>65</v>
      </c>
      <c r="T451" t="s">
        <v>52</v>
      </c>
      <c r="U451" s="11">
        <v>3</v>
      </c>
      <c r="V451">
        <v>0.22089554127841374</v>
      </c>
    </row>
    <row r="452" spans="1:22">
      <c r="A452" s="11">
        <v>65</v>
      </c>
      <c r="B452" t="s">
        <v>52</v>
      </c>
      <c r="C452">
        <v>2</v>
      </c>
      <c r="D452">
        <v>0.20461902771053067</v>
      </c>
      <c r="S452" s="11">
        <v>65</v>
      </c>
      <c r="T452" t="s">
        <v>52</v>
      </c>
      <c r="U452" s="11">
        <v>3</v>
      </c>
      <c r="V452">
        <v>0.31022884846435289</v>
      </c>
    </row>
    <row r="453" spans="1:22">
      <c r="A453" s="11">
        <v>65</v>
      </c>
      <c r="B453" t="s">
        <v>52</v>
      </c>
      <c r="C453">
        <v>2</v>
      </c>
      <c r="D453">
        <v>0.15511442423217645</v>
      </c>
      <c r="S453" s="11">
        <v>65</v>
      </c>
      <c r="T453" t="s">
        <v>52</v>
      </c>
      <c r="U453" s="11">
        <v>3</v>
      </c>
      <c r="V453">
        <v>0.19636826046413827</v>
      </c>
    </row>
    <row r="454" spans="1:22">
      <c r="A454" s="11">
        <v>65</v>
      </c>
      <c r="B454" t="s">
        <v>52</v>
      </c>
      <c r="C454">
        <v>2</v>
      </c>
      <c r="D454">
        <v>0.23583209973417088</v>
      </c>
      <c r="S454" s="11">
        <v>65</v>
      </c>
      <c r="T454" t="s">
        <v>52</v>
      </c>
      <c r="U454" s="11">
        <v>3</v>
      </c>
      <c r="V454">
        <v>0.21155526593800625</v>
      </c>
    </row>
    <row r="455" spans="1:22">
      <c r="A455" s="11">
        <v>65</v>
      </c>
      <c r="B455" t="s">
        <v>52</v>
      </c>
      <c r="C455" s="11">
        <v>3</v>
      </c>
      <c r="D455">
        <v>9.8448777483368541E-2</v>
      </c>
      <c r="S455" s="11">
        <v>65</v>
      </c>
      <c r="T455" t="s">
        <v>57</v>
      </c>
      <c r="U455" s="11">
        <v>0</v>
      </c>
      <c r="V455">
        <v>0.30416341956970766</v>
      </c>
    </row>
    <row r="456" spans="1:22">
      <c r="A456" s="11">
        <v>65</v>
      </c>
      <c r="B456" t="s">
        <v>52</v>
      </c>
      <c r="C456" s="11">
        <v>3</v>
      </c>
      <c r="D456">
        <v>0.20300785426399101</v>
      </c>
      <c r="S456" s="11">
        <v>65</v>
      </c>
      <c r="T456" t="s">
        <v>57</v>
      </c>
      <c r="U456" s="11">
        <v>0</v>
      </c>
      <c r="V456">
        <v>0.53801926167244418</v>
      </c>
    </row>
    <row r="457" spans="1:22">
      <c r="A457" s="11">
        <v>65</v>
      </c>
      <c r="B457" t="s">
        <v>52</v>
      </c>
      <c r="C457" s="11">
        <v>3</v>
      </c>
      <c r="D457">
        <v>0.17350184838127944</v>
      </c>
      <c r="S457" s="11">
        <v>65</v>
      </c>
      <c r="T457" t="s">
        <v>57</v>
      </c>
      <c r="U457" s="11">
        <v>0</v>
      </c>
      <c r="V457">
        <v>0.19649922502360484</v>
      </c>
    </row>
    <row r="458" spans="1:22">
      <c r="A458" s="11">
        <v>65</v>
      </c>
      <c r="B458" t="s">
        <v>52</v>
      </c>
      <c r="C458" s="11">
        <v>3</v>
      </c>
      <c r="D458">
        <v>0.22578651333575797</v>
      </c>
      <c r="S458" s="11">
        <v>65</v>
      </c>
      <c r="T458" t="s">
        <v>57</v>
      </c>
      <c r="U458" s="11">
        <v>0</v>
      </c>
      <c r="V458">
        <v>0.2638802761731433</v>
      </c>
    </row>
    <row r="459" spans="1:22">
      <c r="A459" s="11">
        <v>65</v>
      </c>
      <c r="B459" t="s">
        <v>52</v>
      </c>
      <c r="C459" s="11">
        <v>3</v>
      </c>
      <c r="D459">
        <v>6.4194204771931176E-2</v>
      </c>
      <c r="S459" s="11">
        <v>65</v>
      </c>
      <c r="T459" t="s">
        <v>57</v>
      </c>
      <c r="U459" s="11">
        <v>0</v>
      </c>
      <c r="V459">
        <v>0.33167005798831123</v>
      </c>
    </row>
    <row r="460" spans="1:22">
      <c r="A460" s="11">
        <v>65</v>
      </c>
      <c r="B460" t="s">
        <v>52</v>
      </c>
      <c r="C460" s="11">
        <v>3</v>
      </c>
      <c r="D460">
        <v>0.22089554127841374</v>
      </c>
      <c r="E460" s="5"/>
      <c r="S460" s="11">
        <v>65</v>
      </c>
      <c r="T460" t="s">
        <v>57</v>
      </c>
      <c r="U460" s="11">
        <v>0</v>
      </c>
      <c r="V460">
        <v>0.29651380063442168</v>
      </c>
    </row>
    <row r="461" spans="1:22">
      <c r="A461" s="11">
        <v>65</v>
      </c>
      <c r="B461" t="s">
        <v>52</v>
      </c>
      <c r="C461" s="11">
        <v>3</v>
      </c>
      <c r="D461">
        <v>0.31022884846435289</v>
      </c>
      <c r="S461" s="11">
        <v>65</v>
      </c>
      <c r="T461" t="s">
        <v>57</v>
      </c>
      <c r="U461" s="11">
        <v>0</v>
      </c>
      <c r="V461">
        <v>0.2204491530634943</v>
      </c>
    </row>
    <row r="462" spans="1:22">
      <c r="A462" s="11">
        <v>65</v>
      </c>
      <c r="B462" t="s">
        <v>52</v>
      </c>
      <c r="C462" s="11">
        <v>3</v>
      </c>
      <c r="D462">
        <v>0.19636826046413827</v>
      </c>
      <c r="S462" s="11">
        <v>65</v>
      </c>
      <c r="T462" t="s">
        <v>57</v>
      </c>
      <c r="U462" s="11">
        <v>0</v>
      </c>
      <c r="V462">
        <v>0.44181421903666812</v>
      </c>
    </row>
    <row r="463" spans="1:22">
      <c r="A463" s="11">
        <v>65</v>
      </c>
      <c r="B463" t="s">
        <v>52</v>
      </c>
      <c r="C463" s="11">
        <v>3</v>
      </c>
      <c r="D463">
        <v>0.21155526593800625</v>
      </c>
      <c r="S463" s="11">
        <v>65</v>
      </c>
      <c r="T463" t="s">
        <v>57</v>
      </c>
      <c r="U463" s="11">
        <v>0</v>
      </c>
      <c r="V463">
        <v>0.29639667984540102</v>
      </c>
    </row>
    <row r="464" spans="1:22">
      <c r="A464" s="11">
        <v>65</v>
      </c>
      <c r="B464" t="s">
        <v>57</v>
      </c>
      <c r="C464" s="11">
        <v>0</v>
      </c>
      <c r="D464">
        <v>0.30416341956970766</v>
      </c>
      <c r="S464" s="11">
        <v>65</v>
      </c>
      <c r="T464" t="s">
        <v>57</v>
      </c>
      <c r="U464">
        <v>0.1</v>
      </c>
      <c r="V464">
        <v>0.29586805358144291</v>
      </c>
    </row>
    <row r="465" spans="1:22">
      <c r="A465" s="11">
        <v>65</v>
      </c>
      <c r="B465" t="s">
        <v>57</v>
      </c>
      <c r="C465" s="11">
        <v>0</v>
      </c>
      <c r="D465">
        <v>0.53801926167244418</v>
      </c>
      <c r="S465" s="11">
        <v>65</v>
      </c>
      <c r="T465" t="s">
        <v>57</v>
      </c>
      <c r="U465">
        <v>0.1</v>
      </c>
      <c r="V465">
        <v>0.31766030875341117</v>
      </c>
    </row>
    <row r="466" spans="1:22">
      <c r="A466" s="11">
        <v>65</v>
      </c>
      <c r="B466" t="s">
        <v>57</v>
      </c>
      <c r="C466" s="11">
        <v>0</v>
      </c>
      <c r="D466">
        <v>0.19649922502360484</v>
      </c>
      <c r="S466" s="11">
        <v>65</v>
      </c>
      <c r="T466" t="s">
        <v>57</v>
      </c>
      <c r="U466">
        <v>0.1</v>
      </c>
      <c r="V466">
        <v>0.23222635684607842</v>
      </c>
    </row>
    <row r="467" spans="1:22">
      <c r="A467" s="11">
        <v>65</v>
      </c>
      <c r="B467" t="s">
        <v>57</v>
      </c>
      <c r="C467" s="11">
        <v>0</v>
      </c>
      <c r="D467">
        <v>0.2638802761731433</v>
      </c>
      <c r="S467" s="11">
        <v>65</v>
      </c>
      <c r="T467" t="s">
        <v>57</v>
      </c>
      <c r="U467">
        <v>0.1</v>
      </c>
      <c r="V467">
        <v>0.22809989974288661</v>
      </c>
    </row>
    <row r="468" spans="1:22">
      <c r="A468" s="11">
        <v>65</v>
      </c>
      <c r="B468" t="s">
        <v>57</v>
      </c>
      <c r="C468" s="11">
        <v>0</v>
      </c>
      <c r="D468">
        <v>0.33167005798831123</v>
      </c>
      <c r="S468" s="11">
        <v>65</v>
      </c>
      <c r="T468" t="s">
        <v>57</v>
      </c>
      <c r="U468">
        <v>0.1</v>
      </c>
      <c r="V468">
        <v>0.26212633615205227</v>
      </c>
    </row>
    <row r="469" spans="1:22">
      <c r="A469" s="11">
        <v>65</v>
      </c>
      <c r="B469" t="s">
        <v>57</v>
      </c>
      <c r="C469" s="11">
        <v>0</v>
      </c>
      <c r="D469">
        <v>0.29651380063442168</v>
      </c>
      <c r="S469" s="11">
        <v>65</v>
      </c>
      <c r="T469" t="s">
        <v>57</v>
      </c>
      <c r="U469">
        <v>0.1</v>
      </c>
      <c r="V469">
        <v>6.1263181949260656E-2</v>
      </c>
    </row>
    <row r="470" spans="1:22">
      <c r="A470" s="11">
        <v>65</v>
      </c>
      <c r="B470" t="s">
        <v>57</v>
      </c>
      <c r="C470" s="11">
        <v>0</v>
      </c>
      <c r="D470">
        <v>0.2204491530634943</v>
      </c>
      <c r="S470" s="11">
        <v>65</v>
      </c>
      <c r="T470" t="s">
        <v>57</v>
      </c>
      <c r="U470">
        <v>0.1</v>
      </c>
      <c r="V470">
        <v>8.2082131459811691E-2</v>
      </c>
    </row>
    <row r="471" spans="1:22">
      <c r="A471" s="11">
        <v>65</v>
      </c>
      <c r="B471" t="s">
        <v>57</v>
      </c>
      <c r="C471" s="11">
        <v>0</v>
      </c>
      <c r="D471">
        <v>0.44181421903666812</v>
      </c>
      <c r="S471" s="11">
        <v>65</v>
      </c>
      <c r="T471" t="s">
        <v>57</v>
      </c>
      <c r="U471">
        <v>0.1</v>
      </c>
      <c r="V471">
        <v>0.27078936005473209</v>
      </c>
    </row>
    <row r="472" spans="1:22">
      <c r="A472" s="11">
        <v>65</v>
      </c>
      <c r="B472" t="s">
        <v>57</v>
      </c>
      <c r="C472" s="11">
        <v>0</v>
      </c>
      <c r="D472">
        <v>0.29639667984540102</v>
      </c>
      <c r="S472" s="11">
        <v>65</v>
      </c>
      <c r="T472" t="s">
        <v>57</v>
      </c>
      <c r="U472">
        <v>0.1</v>
      </c>
      <c r="V472">
        <v>0.14895061575987159</v>
      </c>
    </row>
    <row r="473" spans="1:22">
      <c r="A473" s="11">
        <v>65</v>
      </c>
      <c r="B473" t="s">
        <v>57</v>
      </c>
      <c r="C473">
        <v>0.1</v>
      </c>
      <c r="D473">
        <v>0.29586805358144291</v>
      </c>
      <c r="S473" s="11">
        <v>65</v>
      </c>
      <c r="T473" t="s">
        <v>57</v>
      </c>
      <c r="U473">
        <v>1</v>
      </c>
      <c r="V473">
        <v>0.43965439737803202</v>
      </c>
    </row>
    <row r="474" spans="1:22">
      <c r="A474" s="11">
        <v>65</v>
      </c>
      <c r="B474" t="s">
        <v>57</v>
      </c>
      <c r="C474">
        <v>0.1</v>
      </c>
      <c r="D474">
        <v>0.31766030875341117</v>
      </c>
      <c r="S474" s="11">
        <v>65</v>
      </c>
      <c r="T474" t="s">
        <v>57</v>
      </c>
      <c r="U474">
        <v>1</v>
      </c>
      <c r="V474">
        <v>0.60956437625654558</v>
      </c>
    </row>
    <row r="475" spans="1:22">
      <c r="A475" s="11">
        <v>65</v>
      </c>
      <c r="B475" t="s">
        <v>57</v>
      </c>
      <c r="C475">
        <v>0.1</v>
      </c>
      <c r="D475">
        <v>0.23222635684607842</v>
      </c>
      <c r="S475" s="11">
        <v>65</v>
      </c>
      <c r="T475" t="s">
        <v>57</v>
      </c>
      <c r="U475">
        <v>1</v>
      </c>
      <c r="V475">
        <v>0.31992022586487717</v>
      </c>
    </row>
    <row r="476" spans="1:22">
      <c r="A476" s="11">
        <v>65</v>
      </c>
      <c r="B476" t="s">
        <v>57</v>
      </c>
      <c r="C476">
        <v>0.1</v>
      </c>
      <c r="D476">
        <v>0.22809989974288661</v>
      </c>
      <c r="S476" s="11">
        <v>65</v>
      </c>
      <c r="T476" t="s">
        <v>57</v>
      </c>
      <c r="U476">
        <v>1</v>
      </c>
      <c r="V476">
        <v>0.41147432894795222</v>
      </c>
    </row>
    <row r="477" spans="1:22">
      <c r="A477" s="11">
        <v>65</v>
      </c>
      <c r="B477" t="s">
        <v>57</v>
      </c>
      <c r="C477">
        <v>0.1</v>
      </c>
      <c r="D477">
        <v>0.26212633615205227</v>
      </c>
      <c r="S477" s="11">
        <v>65</v>
      </c>
      <c r="T477" t="s">
        <v>57</v>
      </c>
      <c r="U477">
        <v>1</v>
      </c>
      <c r="V477">
        <v>0.44400991633919062</v>
      </c>
    </row>
    <row r="478" spans="1:22">
      <c r="A478" s="11">
        <v>65</v>
      </c>
      <c r="B478" t="s">
        <v>57</v>
      </c>
      <c r="C478">
        <v>0.1</v>
      </c>
      <c r="D478">
        <v>6.1263181949260656E-2</v>
      </c>
      <c r="S478" s="11">
        <v>65</v>
      </c>
      <c r="T478" t="s">
        <v>57</v>
      </c>
      <c r="U478">
        <v>1</v>
      </c>
      <c r="V478">
        <v>8.3317927450994464E-2</v>
      </c>
    </row>
    <row r="479" spans="1:22">
      <c r="A479" s="11">
        <v>65</v>
      </c>
      <c r="B479" t="s">
        <v>57</v>
      </c>
      <c r="C479">
        <v>0.1</v>
      </c>
      <c r="D479">
        <v>8.2082131459811691E-2</v>
      </c>
      <c r="S479" s="11">
        <v>65</v>
      </c>
      <c r="T479" t="s">
        <v>57</v>
      </c>
      <c r="U479">
        <v>1</v>
      </c>
      <c r="V479">
        <v>0.20872313428352124</v>
      </c>
    </row>
    <row r="480" spans="1:22">
      <c r="A480" s="11">
        <v>65</v>
      </c>
      <c r="B480" t="s">
        <v>57</v>
      </c>
      <c r="C480">
        <v>0.1</v>
      </c>
      <c r="D480">
        <v>0.27078936005473209</v>
      </c>
      <c r="S480" s="11">
        <v>65</v>
      </c>
      <c r="T480" t="s">
        <v>57</v>
      </c>
      <c r="U480">
        <v>1</v>
      </c>
      <c r="V480">
        <v>0.4438502292626435</v>
      </c>
    </row>
    <row r="481" spans="1:22">
      <c r="A481" s="11">
        <v>65</v>
      </c>
      <c r="B481" t="s">
        <v>57</v>
      </c>
      <c r="C481">
        <v>0.1</v>
      </c>
      <c r="D481">
        <v>0.14895061575987159</v>
      </c>
      <c r="S481" s="11">
        <v>65</v>
      </c>
      <c r="T481" t="s">
        <v>57</v>
      </c>
      <c r="U481">
        <v>1</v>
      </c>
      <c r="V481">
        <v>0.27834205975329529</v>
      </c>
    </row>
    <row r="482" spans="1:22">
      <c r="A482" s="11">
        <v>65</v>
      </c>
      <c r="B482" t="s">
        <v>57</v>
      </c>
      <c r="C482">
        <v>1</v>
      </c>
      <c r="D482">
        <v>0.43965439737803202</v>
      </c>
      <c r="E482" s="5"/>
      <c r="S482" s="11">
        <v>65</v>
      </c>
      <c r="T482" t="s">
        <v>57</v>
      </c>
      <c r="U482">
        <v>2</v>
      </c>
      <c r="V482">
        <v>4.9772195929588509E-2</v>
      </c>
    </row>
    <row r="483" spans="1:22">
      <c r="A483" s="11">
        <v>65</v>
      </c>
      <c r="B483" t="s">
        <v>57</v>
      </c>
      <c r="C483">
        <v>1</v>
      </c>
      <c r="D483">
        <v>0.60956437625654558</v>
      </c>
      <c r="S483" s="11">
        <v>65</v>
      </c>
      <c r="T483" t="s">
        <v>57</v>
      </c>
      <c r="U483">
        <v>2</v>
      </c>
      <c r="V483">
        <v>2.2894436666912509E-2</v>
      </c>
    </row>
    <row r="484" spans="1:22">
      <c r="A484" s="11">
        <v>65</v>
      </c>
      <c r="B484" t="s">
        <v>57</v>
      </c>
      <c r="C484">
        <v>1</v>
      </c>
      <c r="D484">
        <v>0.31992022586487717</v>
      </c>
      <c r="S484" s="11">
        <v>65</v>
      </c>
      <c r="T484" t="s">
        <v>57</v>
      </c>
      <c r="U484">
        <v>2</v>
      </c>
      <c r="V484">
        <v>0.21468225858154033</v>
      </c>
    </row>
    <row r="485" spans="1:22">
      <c r="A485" s="11">
        <v>65</v>
      </c>
      <c r="B485" t="s">
        <v>57</v>
      </c>
      <c r="C485">
        <v>1</v>
      </c>
      <c r="D485">
        <v>0.41147432894795222</v>
      </c>
      <c r="S485" s="11">
        <v>65</v>
      </c>
      <c r="T485" t="s">
        <v>57</v>
      </c>
      <c r="U485">
        <v>2</v>
      </c>
      <c r="V485">
        <v>5.349517064327596E-3</v>
      </c>
    </row>
    <row r="486" spans="1:22">
      <c r="A486" s="11">
        <v>65</v>
      </c>
      <c r="B486" t="s">
        <v>57</v>
      </c>
      <c r="C486">
        <v>1</v>
      </c>
      <c r="D486">
        <v>0.44400991633919062</v>
      </c>
      <c r="S486" s="11">
        <v>65</v>
      </c>
      <c r="T486" t="s">
        <v>57</v>
      </c>
      <c r="U486">
        <v>2</v>
      </c>
      <c r="V486">
        <v>6.8614763783171953E-2</v>
      </c>
    </row>
    <row r="487" spans="1:22">
      <c r="A487" s="11">
        <v>65</v>
      </c>
      <c r="B487" t="s">
        <v>57</v>
      </c>
      <c r="C487">
        <v>1</v>
      </c>
      <c r="D487">
        <v>8.3317927450994464E-2</v>
      </c>
      <c r="S487" s="11">
        <v>65</v>
      </c>
      <c r="T487" t="s">
        <v>57</v>
      </c>
      <c r="U487">
        <v>2</v>
      </c>
      <c r="V487">
        <v>1.2898620657970414E-2</v>
      </c>
    </row>
    <row r="488" spans="1:22">
      <c r="A488" s="11">
        <v>65</v>
      </c>
      <c r="B488" t="s">
        <v>57</v>
      </c>
      <c r="C488">
        <v>1</v>
      </c>
      <c r="D488">
        <v>0.20872313428352124</v>
      </c>
      <c r="S488" s="11">
        <v>65</v>
      </c>
      <c r="T488" t="s">
        <v>57</v>
      </c>
      <c r="U488">
        <v>2</v>
      </c>
      <c r="V488">
        <v>0.23210516576119891</v>
      </c>
    </row>
    <row r="489" spans="1:22">
      <c r="A489" s="11">
        <v>65</v>
      </c>
      <c r="B489" t="s">
        <v>57</v>
      </c>
      <c r="C489">
        <v>1</v>
      </c>
      <c r="D489">
        <v>0.4438502292626435</v>
      </c>
      <c r="S489" s="11">
        <v>65</v>
      </c>
      <c r="T489" t="s">
        <v>57</v>
      </c>
      <c r="U489">
        <v>2</v>
      </c>
      <c r="V489">
        <v>3.3100136835527018E-2</v>
      </c>
    </row>
    <row r="490" spans="1:22">
      <c r="A490" s="11">
        <v>65</v>
      </c>
      <c r="B490" t="s">
        <v>57</v>
      </c>
      <c r="C490">
        <v>1</v>
      </c>
      <c r="D490">
        <v>0.27834205975329529</v>
      </c>
      <c r="S490" s="11">
        <v>65</v>
      </c>
      <c r="T490" t="s">
        <v>57</v>
      </c>
      <c r="U490">
        <v>3</v>
      </c>
      <c r="V490">
        <v>0.1769678077496481</v>
      </c>
    </row>
    <row r="491" spans="1:22">
      <c r="A491" s="11">
        <v>65</v>
      </c>
      <c r="B491" t="s">
        <v>57</v>
      </c>
      <c r="C491">
        <v>2</v>
      </c>
      <c r="D491">
        <v>4.9772195929588509E-2</v>
      </c>
      <c r="S491" s="11">
        <v>65</v>
      </c>
      <c r="T491" t="s">
        <v>57</v>
      </c>
      <c r="U491">
        <v>3</v>
      </c>
      <c r="V491">
        <v>6.8683310000737546E-2</v>
      </c>
    </row>
    <row r="492" spans="1:22">
      <c r="A492" s="11">
        <v>65</v>
      </c>
      <c r="B492" t="s">
        <v>57</v>
      </c>
      <c r="C492">
        <v>2</v>
      </c>
      <c r="D492">
        <v>2.2894436666912509E-2</v>
      </c>
      <c r="S492" s="11">
        <v>65</v>
      </c>
      <c r="T492" t="s">
        <v>57</v>
      </c>
      <c r="U492">
        <v>3</v>
      </c>
      <c r="V492">
        <v>0.23385031738346362</v>
      </c>
    </row>
    <row r="493" spans="1:22">
      <c r="A493" s="11">
        <v>65</v>
      </c>
      <c r="B493" t="s">
        <v>57</v>
      </c>
      <c r="C493">
        <v>2</v>
      </c>
      <c r="D493">
        <v>0.21468225858154033</v>
      </c>
      <c r="S493" s="11">
        <v>65</v>
      </c>
      <c r="T493" t="s">
        <v>57</v>
      </c>
      <c r="U493">
        <v>3</v>
      </c>
      <c r="V493">
        <v>2.9071555849583593E-2</v>
      </c>
    </row>
    <row r="494" spans="1:22">
      <c r="A494" s="11">
        <v>65</v>
      </c>
      <c r="B494" t="s">
        <v>57</v>
      </c>
      <c r="C494">
        <v>2</v>
      </c>
      <c r="D494">
        <v>5.349517064327596E-3</v>
      </c>
      <c r="S494" s="11">
        <v>65</v>
      </c>
      <c r="T494" t="s">
        <v>57</v>
      </c>
      <c r="U494">
        <v>3</v>
      </c>
      <c r="V494">
        <v>3.7446619450293192E-2</v>
      </c>
    </row>
    <row r="495" spans="1:22">
      <c r="A495" s="11">
        <v>65</v>
      </c>
      <c r="B495" t="s">
        <v>57</v>
      </c>
      <c r="C495">
        <v>2</v>
      </c>
      <c r="D495">
        <v>6.8614763783171953E-2</v>
      </c>
      <c r="S495" s="11">
        <v>65</v>
      </c>
      <c r="T495" t="s">
        <v>57</v>
      </c>
      <c r="U495">
        <v>3</v>
      </c>
      <c r="V495">
        <v>0.15438321851213688</v>
      </c>
    </row>
    <row r="496" spans="1:22">
      <c r="A496" s="11">
        <v>65</v>
      </c>
      <c r="B496" t="s">
        <v>57</v>
      </c>
      <c r="C496">
        <v>2</v>
      </c>
      <c r="D496">
        <v>1.2898620657970414E-2</v>
      </c>
      <c r="S496" s="11">
        <v>65</v>
      </c>
      <c r="T496" t="s">
        <v>57</v>
      </c>
      <c r="U496">
        <v>3</v>
      </c>
      <c r="V496">
        <v>0.10670677089775521</v>
      </c>
    </row>
    <row r="497" spans="1:22">
      <c r="A497" s="11">
        <v>65</v>
      </c>
      <c r="B497" t="s">
        <v>57</v>
      </c>
      <c r="C497">
        <v>2</v>
      </c>
      <c r="D497">
        <v>0.23210516576119891</v>
      </c>
      <c r="S497" s="11">
        <v>65</v>
      </c>
      <c r="T497" t="s">
        <v>57</v>
      </c>
      <c r="U497">
        <v>3</v>
      </c>
      <c r="V497">
        <v>1.8324092033778855E-2</v>
      </c>
    </row>
    <row r="498" spans="1:22">
      <c r="A498" s="11">
        <v>65</v>
      </c>
      <c r="B498" t="s">
        <v>57</v>
      </c>
      <c r="C498">
        <v>2</v>
      </c>
      <c r="D498">
        <v>3.3100136835527018E-2</v>
      </c>
      <c r="E498" s="5"/>
      <c r="S498" s="11">
        <v>65</v>
      </c>
      <c r="T498" t="s">
        <v>57</v>
      </c>
      <c r="U498">
        <v>3</v>
      </c>
      <c r="V498">
        <v>4.0622895207237698E-2</v>
      </c>
    </row>
    <row r="499" spans="1:22">
      <c r="A499" s="11">
        <v>65</v>
      </c>
      <c r="B499" t="s">
        <v>57</v>
      </c>
      <c r="C499">
        <v>3</v>
      </c>
      <c r="D499">
        <v>0.1769678077496481</v>
      </c>
      <c r="S499" s="11">
        <v>65</v>
      </c>
      <c r="T499" t="s">
        <v>65</v>
      </c>
      <c r="U499" s="11">
        <v>0</v>
      </c>
      <c r="V499">
        <v>0.17805445218319851</v>
      </c>
    </row>
    <row r="500" spans="1:22">
      <c r="A500" s="11">
        <v>65</v>
      </c>
      <c r="B500" t="s">
        <v>57</v>
      </c>
      <c r="C500">
        <v>3</v>
      </c>
      <c r="D500">
        <v>6.8683310000737546E-2</v>
      </c>
      <c r="S500" s="11">
        <v>65</v>
      </c>
      <c r="T500" t="s">
        <v>65</v>
      </c>
      <c r="U500" s="11">
        <v>0</v>
      </c>
      <c r="V500">
        <v>0.5574104547976525</v>
      </c>
    </row>
    <row r="501" spans="1:22">
      <c r="A501" s="11">
        <v>65</v>
      </c>
      <c r="B501" t="s">
        <v>57</v>
      </c>
      <c r="C501">
        <v>3</v>
      </c>
      <c r="D501">
        <v>0.23385031738346362</v>
      </c>
      <c r="S501" s="11">
        <v>65</v>
      </c>
      <c r="T501" t="s">
        <v>65</v>
      </c>
      <c r="U501" s="11">
        <v>0</v>
      </c>
      <c r="V501">
        <v>0.44482397328376239</v>
      </c>
    </row>
    <row r="502" spans="1:22">
      <c r="A502" s="11">
        <v>65</v>
      </c>
      <c r="B502" t="s">
        <v>57</v>
      </c>
      <c r="C502">
        <v>3</v>
      </c>
      <c r="D502">
        <v>2.9071555849583593E-2</v>
      </c>
      <c r="S502" s="11">
        <v>65</v>
      </c>
      <c r="T502" t="s">
        <v>65</v>
      </c>
      <c r="U502" s="11">
        <v>0</v>
      </c>
      <c r="V502">
        <v>0.49025472629122085</v>
      </c>
    </row>
    <row r="503" spans="1:22">
      <c r="A503" s="11">
        <v>65</v>
      </c>
      <c r="B503" t="s">
        <v>57</v>
      </c>
      <c r="C503">
        <v>3</v>
      </c>
      <c r="D503">
        <v>3.7446619450293192E-2</v>
      </c>
      <c r="S503" s="11">
        <v>65</v>
      </c>
      <c r="T503" t="s">
        <v>65</v>
      </c>
      <c r="U503" s="11">
        <v>0</v>
      </c>
      <c r="V503">
        <v>0.2017097524350257</v>
      </c>
    </row>
    <row r="504" spans="1:22">
      <c r="A504" s="11">
        <v>65</v>
      </c>
      <c r="B504" t="s">
        <v>57</v>
      </c>
      <c r="C504">
        <v>3</v>
      </c>
      <c r="D504">
        <v>0.15438321851213688</v>
      </c>
      <c r="S504" s="11">
        <v>65</v>
      </c>
      <c r="T504" t="s">
        <v>65</v>
      </c>
      <c r="U504" s="11">
        <v>0</v>
      </c>
      <c r="V504">
        <v>0.17512439308558933</v>
      </c>
    </row>
    <row r="505" spans="1:22">
      <c r="A505" s="11">
        <v>65</v>
      </c>
      <c r="B505" t="s">
        <v>57</v>
      </c>
      <c r="C505">
        <v>3</v>
      </c>
      <c r="D505">
        <v>0.10670677089775521</v>
      </c>
      <c r="S505" s="11">
        <v>65</v>
      </c>
      <c r="T505" t="s">
        <v>65</v>
      </c>
      <c r="U505" s="11">
        <v>0</v>
      </c>
      <c r="V505">
        <v>0.56486379480653537</v>
      </c>
    </row>
    <row r="506" spans="1:22">
      <c r="A506" s="11">
        <v>65</v>
      </c>
      <c r="B506" t="s">
        <v>57</v>
      </c>
      <c r="C506">
        <v>3</v>
      </c>
      <c r="D506">
        <v>1.8324092033778855E-2</v>
      </c>
      <c r="S506" s="11">
        <v>65</v>
      </c>
      <c r="T506" t="s">
        <v>65</v>
      </c>
      <c r="U506" s="11">
        <v>0</v>
      </c>
      <c r="V506">
        <v>0.50901694525870522</v>
      </c>
    </row>
    <row r="507" spans="1:22">
      <c r="A507" s="11">
        <v>65</v>
      </c>
      <c r="B507" t="s">
        <v>57</v>
      </c>
      <c r="C507">
        <v>3</v>
      </c>
      <c r="D507">
        <v>4.0622895207237698E-2</v>
      </c>
      <c r="S507" s="11">
        <v>65</v>
      </c>
      <c r="T507" t="s">
        <v>65</v>
      </c>
      <c r="U507" s="11">
        <v>0</v>
      </c>
      <c r="V507">
        <v>0.10426447271874179</v>
      </c>
    </row>
    <row r="508" spans="1:22">
      <c r="A508" s="11">
        <v>65</v>
      </c>
      <c r="B508" t="s">
        <v>65</v>
      </c>
      <c r="C508" s="11">
        <v>0</v>
      </c>
      <c r="D508">
        <v>0.17805445218319851</v>
      </c>
      <c r="S508" s="11">
        <v>65</v>
      </c>
      <c r="T508" t="s">
        <v>65</v>
      </c>
      <c r="U508" s="11">
        <v>0</v>
      </c>
      <c r="V508">
        <v>5.1584628834587748E-3</v>
      </c>
    </row>
    <row r="509" spans="1:22">
      <c r="A509" s="11">
        <v>65</v>
      </c>
      <c r="B509" t="s">
        <v>65</v>
      </c>
      <c r="C509" s="11">
        <v>0</v>
      </c>
      <c r="D509">
        <v>0.5574104547976525</v>
      </c>
      <c r="S509" s="11">
        <v>65</v>
      </c>
      <c r="T509" t="s">
        <v>65</v>
      </c>
      <c r="U509">
        <v>0.1</v>
      </c>
      <c r="V509">
        <v>0.22256806522899822</v>
      </c>
    </row>
    <row r="510" spans="1:22">
      <c r="A510" s="11">
        <v>65</v>
      </c>
      <c r="B510" t="s">
        <v>65</v>
      </c>
      <c r="C510" s="11">
        <v>0</v>
      </c>
      <c r="D510">
        <v>0.44482397328376239</v>
      </c>
      <c r="S510" s="11">
        <v>65</v>
      </c>
      <c r="T510" t="s">
        <v>65</v>
      </c>
      <c r="U510">
        <v>0.1</v>
      </c>
      <c r="V510">
        <v>0.32280415578471638</v>
      </c>
    </row>
    <row r="511" spans="1:22">
      <c r="A511" s="11">
        <v>65</v>
      </c>
      <c r="B511" t="s">
        <v>65</v>
      </c>
      <c r="C511" s="11">
        <v>0</v>
      </c>
      <c r="D511">
        <v>0.49025472629122085</v>
      </c>
      <c r="S511" s="11">
        <v>65</v>
      </c>
      <c r="T511" t="s">
        <v>65</v>
      </c>
      <c r="U511">
        <v>0.1</v>
      </c>
      <c r="V511">
        <v>0.52934052820767707</v>
      </c>
    </row>
    <row r="512" spans="1:22">
      <c r="A512" s="11">
        <v>65</v>
      </c>
      <c r="B512" t="s">
        <v>65</v>
      </c>
      <c r="C512" s="11">
        <v>0</v>
      </c>
      <c r="D512">
        <v>0.2017097524350257</v>
      </c>
      <c r="S512" s="11">
        <v>65</v>
      </c>
      <c r="T512" t="s">
        <v>65</v>
      </c>
      <c r="U512">
        <v>0.1</v>
      </c>
      <c r="V512">
        <v>0.36769104471841535</v>
      </c>
    </row>
    <row r="513" spans="1:22">
      <c r="A513" s="11">
        <v>65</v>
      </c>
      <c r="B513" t="s">
        <v>65</v>
      </c>
      <c r="C513" s="11">
        <v>0</v>
      </c>
      <c r="D513">
        <v>0.17512439308558933</v>
      </c>
      <c r="S513" s="11">
        <v>65</v>
      </c>
      <c r="T513" t="s">
        <v>65</v>
      </c>
      <c r="U513">
        <v>0.1</v>
      </c>
      <c r="V513">
        <v>0.59155263935271896</v>
      </c>
    </row>
    <row r="514" spans="1:22">
      <c r="A514" s="11">
        <v>65</v>
      </c>
      <c r="B514" t="s">
        <v>65</v>
      </c>
      <c r="C514" s="11">
        <v>0</v>
      </c>
      <c r="D514">
        <v>0.56486379480653537</v>
      </c>
      <c r="S514" s="11">
        <v>65</v>
      </c>
      <c r="T514" t="s">
        <v>65</v>
      </c>
      <c r="U514">
        <v>0.1</v>
      </c>
      <c r="V514">
        <v>0.25254780897606016</v>
      </c>
    </row>
    <row r="515" spans="1:22">
      <c r="A515" s="11">
        <v>65</v>
      </c>
      <c r="B515" t="s">
        <v>65</v>
      </c>
      <c r="C515" s="11">
        <v>0</v>
      </c>
      <c r="D515">
        <v>0.50901694525870522</v>
      </c>
      <c r="S515" s="11">
        <v>65</v>
      </c>
      <c r="T515" t="s">
        <v>65</v>
      </c>
      <c r="U515">
        <v>0.1</v>
      </c>
      <c r="V515">
        <v>0.6205816521173837</v>
      </c>
    </row>
    <row r="516" spans="1:22">
      <c r="A516" s="11">
        <v>65</v>
      </c>
      <c r="B516" t="s">
        <v>65</v>
      </c>
      <c r="C516" s="11">
        <v>0</v>
      </c>
      <c r="D516">
        <v>0.10426447271874179</v>
      </c>
      <c r="S516" s="11">
        <v>65</v>
      </c>
      <c r="T516" t="s">
        <v>65</v>
      </c>
      <c r="U516">
        <v>0.1</v>
      </c>
      <c r="V516">
        <v>0.17203637998592383</v>
      </c>
    </row>
    <row r="517" spans="1:22">
      <c r="A517" s="11">
        <v>65</v>
      </c>
      <c r="B517" t="s">
        <v>65</v>
      </c>
      <c r="C517" s="11">
        <v>0</v>
      </c>
      <c r="D517">
        <v>5.1584628834587748E-3</v>
      </c>
      <c r="S517" s="11">
        <v>65</v>
      </c>
      <c r="T517" t="s">
        <v>65</v>
      </c>
      <c r="U517">
        <v>0.1</v>
      </c>
      <c r="V517">
        <v>7.9096430879700752E-2</v>
      </c>
    </row>
    <row r="518" spans="1:22">
      <c r="A518" s="11">
        <v>65</v>
      </c>
      <c r="B518" t="s">
        <v>65</v>
      </c>
      <c r="C518">
        <v>0.1</v>
      </c>
      <c r="D518">
        <v>0.22256806522899822</v>
      </c>
      <c r="S518" s="11">
        <v>65</v>
      </c>
      <c r="T518" t="s">
        <v>65</v>
      </c>
      <c r="U518">
        <v>1</v>
      </c>
      <c r="V518">
        <v>0.27856906228661704</v>
      </c>
    </row>
    <row r="519" spans="1:22">
      <c r="A519" s="11">
        <v>65</v>
      </c>
      <c r="B519" t="s">
        <v>65</v>
      </c>
      <c r="C519">
        <v>0.1</v>
      </c>
      <c r="D519">
        <v>0.32280415578471638</v>
      </c>
      <c r="S519" s="11">
        <v>65</v>
      </c>
      <c r="T519" t="s">
        <v>65</v>
      </c>
      <c r="U519">
        <v>1</v>
      </c>
      <c r="V519">
        <v>0.56799419761026615</v>
      </c>
    </row>
    <row r="520" spans="1:22">
      <c r="A520" s="11">
        <v>65</v>
      </c>
      <c r="B520" t="s">
        <v>65</v>
      </c>
      <c r="C520">
        <v>0.1</v>
      </c>
      <c r="D520">
        <v>0.52934052820767707</v>
      </c>
      <c r="S520" s="11">
        <v>65</v>
      </c>
      <c r="T520" t="s">
        <v>65</v>
      </c>
      <c r="U520">
        <v>1</v>
      </c>
      <c r="V520">
        <v>0.63609828179577999</v>
      </c>
    </row>
    <row r="521" spans="1:22">
      <c r="A521" s="11">
        <v>65</v>
      </c>
      <c r="B521" t="s">
        <v>65</v>
      </c>
      <c r="C521">
        <v>0.1</v>
      </c>
      <c r="D521">
        <v>0.36769104471841535</v>
      </c>
      <c r="S521" s="11">
        <v>65</v>
      </c>
      <c r="T521" t="s">
        <v>65</v>
      </c>
      <c r="U521">
        <v>1</v>
      </c>
      <c r="V521">
        <v>0.26590086849693345</v>
      </c>
    </row>
    <row r="522" spans="1:22">
      <c r="A522" s="11">
        <v>65</v>
      </c>
      <c r="B522" t="s">
        <v>65</v>
      </c>
      <c r="C522">
        <v>0.1</v>
      </c>
      <c r="D522">
        <v>0.59155263935271896</v>
      </c>
      <c r="S522" s="11">
        <v>65</v>
      </c>
      <c r="T522" t="s">
        <v>65</v>
      </c>
      <c r="U522">
        <v>1</v>
      </c>
      <c r="V522">
        <v>0.22886298833974053</v>
      </c>
    </row>
    <row r="523" spans="1:22">
      <c r="A523" s="11">
        <v>65</v>
      </c>
      <c r="B523" t="s">
        <v>65</v>
      </c>
      <c r="C523">
        <v>0.1</v>
      </c>
      <c r="D523">
        <v>0.25254780897606016</v>
      </c>
      <c r="S523" s="11">
        <v>65</v>
      </c>
      <c r="T523" t="s">
        <v>65</v>
      </c>
      <c r="U523">
        <v>1</v>
      </c>
      <c r="V523">
        <v>0.27651219960882528</v>
      </c>
    </row>
    <row r="524" spans="1:22">
      <c r="A524" s="11">
        <v>65</v>
      </c>
      <c r="B524" t="s">
        <v>65</v>
      </c>
      <c r="C524">
        <v>0.1</v>
      </c>
      <c r="D524">
        <v>0.6205816521173837</v>
      </c>
      <c r="S524" s="11">
        <v>65</v>
      </c>
      <c r="T524" t="s">
        <v>65</v>
      </c>
      <c r="U524">
        <v>1</v>
      </c>
      <c r="V524">
        <v>8.4537438678529156E-2</v>
      </c>
    </row>
    <row r="525" spans="1:22">
      <c r="A525" s="11">
        <v>65</v>
      </c>
      <c r="B525" t="s">
        <v>65</v>
      </c>
      <c r="C525">
        <v>0.1</v>
      </c>
      <c r="D525">
        <v>0.17203637998592383</v>
      </c>
      <c r="S525" s="11">
        <v>65</v>
      </c>
      <c r="T525" t="s">
        <v>65</v>
      </c>
      <c r="U525">
        <v>1</v>
      </c>
      <c r="V525">
        <v>2.6029275609820254E-2</v>
      </c>
    </row>
    <row r="526" spans="1:22">
      <c r="A526" s="11">
        <v>65</v>
      </c>
      <c r="B526" t="s">
        <v>65</v>
      </c>
      <c r="C526">
        <v>0.1</v>
      </c>
      <c r="D526">
        <v>7.9096430879700752E-2</v>
      </c>
      <c r="S526" s="11">
        <v>65</v>
      </c>
      <c r="T526" t="s">
        <v>65</v>
      </c>
      <c r="U526">
        <v>1</v>
      </c>
      <c r="V526">
        <v>0.35449920724372219</v>
      </c>
    </row>
    <row r="527" spans="1:22">
      <c r="A527" s="11">
        <v>65</v>
      </c>
      <c r="B527" t="s">
        <v>65</v>
      </c>
      <c r="C527">
        <v>1</v>
      </c>
      <c r="D527">
        <v>0.27856906228661704</v>
      </c>
      <c r="E527" s="5"/>
      <c r="S527" s="11">
        <v>65</v>
      </c>
      <c r="T527" t="s">
        <v>65</v>
      </c>
      <c r="U527">
        <v>1</v>
      </c>
      <c r="V527">
        <v>6.1901554601505301E-2</v>
      </c>
    </row>
    <row r="528" spans="1:22">
      <c r="A528" s="11">
        <v>65</v>
      </c>
      <c r="B528" t="s">
        <v>65</v>
      </c>
      <c r="C528">
        <v>1</v>
      </c>
      <c r="D528">
        <v>0.56799419761026615</v>
      </c>
      <c r="S528" s="11">
        <v>65</v>
      </c>
      <c r="T528" t="s">
        <v>65</v>
      </c>
      <c r="U528">
        <v>2</v>
      </c>
      <c r="V528">
        <v>0.47098274448458965</v>
      </c>
    </row>
    <row r="529" spans="1:22">
      <c r="A529" s="11">
        <v>65</v>
      </c>
      <c r="B529" t="s">
        <v>65</v>
      </c>
      <c r="C529">
        <v>1</v>
      </c>
      <c r="D529">
        <v>0.63609828179577999</v>
      </c>
      <c r="S529" s="11">
        <v>65</v>
      </c>
      <c r="T529" t="s">
        <v>65</v>
      </c>
      <c r="U529">
        <v>2</v>
      </c>
      <c r="V529">
        <v>6.17384997402462E-2</v>
      </c>
    </row>
    <row r="530" spans="1:22">
      <c r="A530" s="11">
        <v>65</v>
      </c>
      <c r="B530" t="s">
        <v>65</v>
      </c>
      <c r="C530">
        <v>1</v>
      </c>
      <c r="D530">
        <v>0.26590086849693345</v>
      </c>
      <c r="S530" s="11">
        <v>65</v>
      </c>
      <c r="T530" t="s">
        <v>65</v>
      </c>
      <c r="U530">
        <v>2</v>
      </c>
      <c r="V530">
        <v>0.67464969281370601</v>
      </c>
    </row>
    <row r="531" spans="1:22">
      <c r="A531" s="11">
        <v>65</v>
      </c>
      <c r="B531" t="s">
        <v>65</v>
      </c>
      <c r="C531">
        <v>1</v>
      </c>
      <c r="D531">
        <v>0.22886298833974053</v>
      </c>
      <c r="S531" s="11">
        <v>65</v>
      </c>
      <c r="T531" t="s">
        <v>65</v>
      </c>
      <c r="U531">
        <v>2</v>
      </c>
      <c r="V531">
        <v>0.44870771558857453</v>
      </c>
    </row>
    <row r="532" spans="1:22">
      <c r="A532" s="11">
        <v>65</v>
      </c>
      <c r="B532" t="s">
        <v>65</v>
      </c>
      <c r="C532">
        <v>1</v>
      </c>
      <c r="D532">
        <v>0.27651219960882528</v>
      </c>
      <c r="S532" s="11">
        <v>65</v>
      </c>
      <c r="T532" t="s">
        <v>65</v>
      </c>
      <c r="U532">
        <v>2</v>
      </c>
      <c r="V532">
        <v>6.2064539210777037E-2</v>
      </c>
    </row>
    <row r="533" spans="1:22">
      <c r="A533" s="11">
        <v>65</v>
      </c>
      <c r="B533" t="s">
        <v>65</v>
      </c>
      <c r="C533">
        <v>1</v>
      </c>
      <c r="D533">
        <v>8.4537438678529156E-2</v>
      </c>
      <c r="S533" s="11">
        <v>65</v>
      </c>
      <c r="T533" t="s">
        <v>65</v>
      </c>
      <c r="U533">
        <v>2</v>
      </c>
      <c r="V533">
        <v>0.15484683178094197</v>
      </c>
    </row>
    <row r="534" spans="1:22">
      <c r="A534" s="11">
        <v>65</v>
      </c>
      <c r="B534" t="s">
        <v>65</v>
      </c>
      <c r="C534">
        <v>1</v>
      </c>
      <c r="D534">
        <v>2.6029275609820254E-2</v>
      </c>
      <c r="S534" s="11">
        <v>65</v>
      </c>
      <c r="T534" t="s">
        <v>65</v>
      </c>
      <c r="U534">
        <v>2</v>
      </c>
      <c r="V534">
        <v>0.14601921226291367</v>
      </c>
    </row>
    <row r="535" spans="1:22">
      <c r="A535" s="11">
        <v>65</v>
      </c>
      <c r="B535" t="s">
        <v>65</v>
      </c>
      <c r="C535">
        <v>1</v>
      </c>
      <c r="D535">
        <v>0.35449920724372219</v>
      </c>
      <c r="S535" s="11">
        <v>65</v>
      </c>
      <c r="T535" t="s">
        <v>65</v>
      </c>
      <c r="U535">
        <v>2</v>
      </c>
      <c r="V535">
        <v>0.36730200027190646</v>
      </c>
    </row>
    <row r="536" spans="1:22">
      <c r="A536" s="11">
        <v>65</v>
      </c>
      <c r="B536" t="s">
        <v>65</v>
      </c>
      <c r="C536">
        <v>1</v>
      </c>
      <c r="D536">
        <v>6.1901554601505301E-2</v>
      </c>
      <c r="S536" s="11">
        <v>65</v>
      </c>
      <c r="T536" t="s">
        <v>65</v>
      </c>
      <c r="U536">
        <v>2</v>
      </c>
      <c r="V536">
        <v>0.36797035235339098</v>
      </c>
    </row>
    <row r="537" spans="1:22">
      <c r="A537" s="11">
        <v>65</v>
      </c>
      <c r="B537" t="s">
        <v>65</v>
      </c>
      <c r="C537">
        <v>2</v>
      </c>
      <c r="D537">
        <v>0.47098274448458965</v>
      </c>
      <c r="S537" s="11">
        <v>65</v>
      </c>
      <c r="T537" t="s">
        <v>65</v>
      </c>
      <c r="U537">
        <v>3</v>
      </c>
      <c r="V537">
        <v>0.52565922635981133</v>
      </c>
    </row>
    <row r="538" spans="1:22">
      <c r="A538" s="11">
        <v>65</v>
      </c>
      <c r="B538" t="s">
        <v>65</v>
      </c>
      <c r="C538">
        <v>2</v>
      </c>
      <c r="D538">
        <v>6.17384997402462E-2</v>
      </c>
      <c r="S538" s="11">
        <v>65</v>
      </c>
      <c r="T538" t="s">
        <v>65</v>
      </c>
      <c r="U538">
        <v>3</v>
      </c>
      <c r="V538">
        <v>0.57234017895844069</v>
      </c>
    </row>
    <row r="539" spans="1:22">
      <c r="A539" s="11">
        <v>65</v>
      </c>
      <c r="B539" t="s">
        <v>65</v>
      </c>
      <c r="C539">
        <v>2</v>
      </c>
      <c r="D539">
        <v>0.67464969281370601</v>
      </c>
      <c r="S539" s="11">
        <v>65</v>
      </c>
      <c r="T539" t="s">
        <v>65</v>
      </c>
      <c r="U539">
        <v>3</v>
      </c>
      <c r="V539">
        <v>0.82055346137725482</v>
      </c>
    </row>
    <row r="540" spans="1:22">
      <c r="A540" s="11">
        <v>65</v>
      </c>
      <c r="B540" t="s">
        <v>65</v>
      </c>
      <c r="C540">
        <v>2</v>
      </c>
      <c r="D540">
        <v>0.44870771558857453</v>
      </c>
      <c r="S540" s="11">
        <v>65</v>
      </c>
      <c r="T540" t="s">
        <v>65</v>
      </c>
      <c r="U540">
        <v>3</v>
      </c>
      <c r="V540">
        <v>0.98333504312074915</v>
      </c>
    </row>
    <row r="541" spans="1:22">
      <c r="A541" s="11">
        <v>65</v>
      </c>
      <c r="B541" t="s">
        <v>65</v>
      </c>
      <c r="C541">
        <v>2</v>
      </c>
      <c r="D541">
        <v>6.2064539210777037E-2</v>
      </c>
      <c r="S541" s="11">
        <v>65</v>
      </c>
      <c r="T541" t="s">
        <v>65</v>
      </c>
      <c r="U541">
        <v>3</v>
      </c>
      <c r="V541">
        <v>0.60279659514723882</v>
      </c>
    </row>
    <row r="542" spans="1:22">
      <c r="A542" s="11">
        <v>65</v>
      </c>
      <c r="B542" t="s">
        <v>65</v>
      </c>
      <c r="C542">
        <v>2</v>
      </c>
      <c r="D542">
        <v>0.15484683178094197</v>
      </c>
      <c r="S542" s="11">
        <v>65</v>
      </c>
      <c r="T542" t="s">
        <v>65</v>
      </c>
      <c r="U542">
        <v>3</v>
      </c>
      <c r="V542">
        <v>0.80118436202151433</v>
      </c>
    </row>
    <row r="543" spans="1:22">
      <c r="A543" s="11">
        <v>65</v>
      </c>
      <c r="B543" t="s">
        <v>65</v>
      </c>
      <c r="C543">
        <v>2</v>
      </c>
      <c r="D543">
        <v>0.14601921226291367</v>
      </c>
      <c r="S543" s="11">
        <v>65</v>
      </c>
      <c r="T543" t="s">
        <v>65</v>
      </c>
      <c r="U543">
        <v>3</v>
      </c>
      <c r="V543">
        <v>0.28776810257523383</v>
      </c>
    </row>
    <row r="544" spans="1:22">
      <c r="A544" s="11">
        <v>65</v>
      </c>
      <c r="B544" t="s">
        <v>65</v>
      </c>
      <c r="C544">
        <v>2</v>
      </c>
      <c r="D544">
        <v>0.36730200027190646</v>
      </c>
      <c r="E544" s="5"/>
      <c r="S544" s="11">
        <v>65</v>
      </c>
      <c r="T544" t="s">
        <v>65</v>
      </c>
      <c r="U544">
        <v>3</v>
      </c>
      <c r="V544">
        <v>0.75070420357494039</v>
      </c>
    </row>
    <row r="545" spans="1:22">
      <c r="A545" s="11">
        <v>65</v>
      </c>
      <c r="B545" t="s">
        <v>65</v>
      </c>
      <c r="C545">
        <v>2</v>
      </c>
      <c r="D545">
        <v>0.36797035235339098</v>
      </c>
      <c r="S545" s="11">
        <v>65</v>
      </c>
      <c r="T545" t="s">
        <v>65</v>
      </c>
      <c r="U545">
        <v>3</v>
      </c>
      <c r="V545">
        <v>0.47285909765038586</v>
      </c>
    </row>
    <row r="546" spans="1:22">
      <c r="A546" s="11">
        <v>65</v>
      </c>
      <c r="B546" t="s">
        <v>65</v>
      </c>
      <c r="C546">
        <v>3</v>
      </c>
      <c r="D546">
        <v>0.52565922635981133</v>
      </c>
      <c r="S546" s="11">
        <v>40</v>
      </c>
      <c r="T546" t="s">
        <v>52</v>
      </c>
      <c r="U546" s="11">
        <v>0</v>
      </c>
      <c r="V546">
        <v>2.6812148458621263E-2</v>
      </c>
    </row>
    <row r="547" spans="1:22">
      <c r="A547" s="11">
        <v>65</v>
      </c>
      <c r="B547" t="s">
        <v>65</v>
      </c>
      <c r="C547">
        <v>3</v>
      </c>
      <c r="D547">
        <v>0.57234017895844069</v>
      </c>
      <c r="S547" s="11">
        <v>40</v>
      </c>
      <c r="T547" t="s">
        <v>52</v>
      </c>
      <c r="U547" s="11">
        <v>0</v>
      </c>
      <c r="V547">
        <v>0.12943951273701298</v>
      </c>
    </row>
    <row r="548" spans="1:22">
      <c r="A548" s="11">
        <v>65</v>
      </c>
      <c r="B548" t="s">
        <v>65</v>
      </c>
      <c r="C548">
        <v>3</v>
      </c>
      <c r="D548">
        <v>0.82055346137725482</v>
      </c>
      <c r="S548" s="11">
        <v>40</v>
      </c>
      <c r="T548" t="s">
        <v>52</v>
      </c>
      <c r="U548" s="11">
        <v>0</v>
      </c>
      <c r="V548">
        <v>0.13778366690055829</v>
      </c>
    </row>
    <row r="549" spans="1:22">
      <c r="A549" s="11">
        <v>65</v>
      </c>
      <c r="B549" t="s">
        <v>65</v>
      </c>
      <c r="C549">
        <v>3</v>
      </c>
      <c r="D549">
        <v>0.98333504312074915</v>
      </c>
      <c r="S549" s="11">
        <v>40</v>
      </c>
      <c r="T549" t="s">
        <v>52</v>
      </c>
      <c r="U549" s="11">
        <v>0</v>
      </c>
      <c r="V549">
        <v>0.13401948013789139</v>
      </c>
    </row>
    <row r="550" spans="1:22">
      <c r="A550" s="11">
        <v>65</v>
      </c>
      <c r="B550" t="s">
        <v>65</v>
      </c>
      <c r="C550">
        <v>3</v>
      </c>
      <c r="D550">
        <v>0.60279659514723882</v>
      </c>
      <c r="S550" s="11">
        <v>40</v>
      </c>
      <c r="T550" t="s">
        <v>52</v>
      </c>
      <c r="U550" s="11">
        <v>0</v>
      </c>
      <c r="V550">
        <v>0.2221578015142904</v>
      </c>
    </row>
    <row r="551" spans="1:22">
      <c r="A551" s="11">
        <v>65</v>
      </c>
      <c r="B551" t="s">
        <v>65</v>
      </c>
      <c r="C551">
        <v>3</v>
      </c>
      <c r="D551">
        <v>0.80118436202151433</v>
      </c>
      <c r="S551" s="11">
        <v>40</v>
      </c>
      <c r="T551" t="s">
        <v>52</v>
      </c>
      <c r="U551" s="11">
        <v>0</v>
      </c>
      <c r="V551">
        <v>0.24533666798542217</v>
      </c>
    </row>
    <row r="552" spans="1:22">
      <c r="A552" s="11">
        <v>65</v>
      </c>
      <c r="B552" t="s">
        <v>65</v>
      </c>
      <c r="C552">
        <v>3</v>
      </c>
      <c r="D552">
        <v>0.28776810257523383</v>
      </c>
      <c r="S552" s="11">
        <v>40</v>
      </c>
      <c r="T552" t="s">
        <v>52</v>
      </c>
      <c r="U552" s="11">
        <v>0</v>
      </c>
      <c r="V552">
        <v>0.21421054463446176</v>
      </c>
    </row>
    <row r="553" spans="1:22">
      <c r="A553" s="11">
        <v>65</v>
      </c>
      <c r="B553" t="s">
        <v>65</v>
      </c>
      <c r="C553">
        <v>3</v>
      </c>
      <c r="D553">
        <v>0.75070420357494039</v>
      </c>
      <c r="S553" s="11">
        <v>40</v>
      </c>
      <c r="T553" t="s">
        <v>52</v>
      </c>
      <c r="U553" s="11">
        <v>0</v>
      </c>
      <c r="V553">
        <v>0.27125288976035766</v>
      </c>
    </row>
    <row r="554" spans="1:22">
      <c r="A554" s="11">
        <v>65</v>
      </c>
      <c r="B554" t="s">
        <v>65</v>
      </c>
      <c r="C554">
        <v>3</v>
      </c>
      <c r="D554">
        <v>0.47285909765038586</v>
      </c>
      <c r="S554" s="11">
        <v>40</v>
      </c>
      <c r="T554" t="s">
        <v>52</v>
      </c>
      <c r="U554" s="11">
        <v>0</v>
      </c>
      <c r="V554">
        <v>0.4528453891954366</v>
      </c>
    </row>
    <row r="555" spans="1:22">
      <c r="A555" s="11">
        <v>40</v>
      </c>
      <c r="B555" t="s">
        <v>52</v>
      </c>
      <c r="C555" s="11">
        <v>0</v>
      </c>
      <c r="D555">
        <v>2.6812148458621263E-2</v>
      </c>
      <c r="S555" s="11">
        <v>40</v>
      </c>
      <c r="T555" t="s">
        <v>52</v>
      </c>
      <c r="U555">
        <v>0.1</v>
      </c>
      <c r="V555">
        <v>0.11853791950127293</v>
      </c>
    </row>
    <row r="556" spans="1:22">
      <c r="A556" s="11">
        <v>40</v>
      </c>
      <c r="B556" t="s">
        <v>52</v>
      </c>
      <c r="C556" s="11">
        <v>0</v>
      </c>
      <c r="D556">
        <v>0.12943951273701298</v>
      </c>
      <c r="S556" s="11">
        <v>40</v>
      </c>
      <c r="T556" t="s">
        <v>52</v>
      </c>
      <c r="U556">
        <v>0.1</v>
      </c>
      <c r="V556">
        <v>6.798843093257248E-2</v>
      </c>
    </row>
    <row r="557" spans="1:22">
      <c r="A557" s="11">
        <v>40</v>
      </c>
      <c r="B557" t="s">
        <v>52</v>
      </c>
      <c r="C557" s="11">
        <v>0</v>
      </c>
      <c r="D557">
        <v>0.13778366690055829</v>
      </c>
      <c r="S557" s="11">
        <v>40</v>
      </c>
      <c r="T557" t="s">
        <v>52</v>
      </c>
      <c r="U557">
        <v>0.1</v>
      </c>
      <c r="V557">
        <v>0.23032493571436613</v>
      </c>
    </row>
    <row r="558" spans="1:22">
      <c r="A558" s="11">
        <v>40</v>
      </c>
      <c r="B558" t="s">
        <v>52</v>
      </c>
      <c r="C558" s="11">
        <v>0</v>
      </c>
      <c r="D558">
        <v>0.13401948013789139</v>
      </c>
      <c r="S558" s="11">
        <v>40</v>
      </c>
      <c r="T558" t="s">
        <v>52</v>
      </c>
      <c r="U558">
        <v>0.1</v>
      </c>
      <c r="V558">
        <v>0.10649762260957443</v>
      </c>
    </row>
    <row r="559" spans="1:22">
      <c r="A559" s="11">
        <v>40</v>
      </c>
      <c r="B559" t="s">
        <v>52</v>
      </c>
      <c r="C559" s="11">
        <v>0</v>
      </c>
      <c r="D559">
        <v>0.2221578015142904</v>
      </c>
      <c r="S559" s="11">
        <v>40</v>
      </c>
      <c r="T559" t="s">
        <v>52</v>
      </c>
      <c r="U559">
        <v>0.1</v>
      </c>
      <c r="V559">
        <v>0.13121601142072123</v>
      </c>
    </row>
    <row r="560" spans="1:22">
      <c r="A560" s="11">
        <v>40</v>
      </c>
      <c r="B560" t="s">
        <v>52</v>
      </c>
      <c r="C560" s="11">
        <v>0</v>
      </c>
      <c r="D560">
        <v>0.24533666798542217</v>
      </c>
      <c r="S560" s="11">
        <v>40</v>
      </c>
      <c r="T560" t="s">
        <v>52</v>
      </c>
      <c r="U560">
        <v>0.1</v>
      </c>
      <c r="V560">
        <v>0.16287056109956596</v>
      </c>
    </row>
    <row r="561" spans="1:22">
      <c r="A561" s="11">
        <v>40</v>
      </c>
      <c r="B561" t="s">
        <v>52</v>
      </c>
      <c r="C561" s="11">
        <v>0</v>
      </c>
      <c r="D561">
        <v>0.21421054463446176</v>
      </c>
      <c r="S561" s="11">
        <v>40</v>
      </c>
      <c r="T561" t="s">
        <v>52</v>
      </c>
      <c r="U561">
        <v>0.1</v>
      </c>
      <c r="V561">
        <v>6.8739204621506386E-2</v>
      </c>
    </row>
    <row r="562" spans="1:22">
      <c r="A562" s="11">
        <v>40</v>
      </c>
      <c r="B562" t="s">
        <v>52</v>
      </c>
      <c r="C562" s="11">
        <v>0</v>
      </c>
      <c r="D562">
        <v>0.27125288976035766</v>
      </c>
      <c r="S562" s="11">
        <v>40</v>
      </c>
      <c r="T562" t="s">
        <v>52</v>
      </c>
      <c r="U562">
        <v>0.1</v>
      </c>
      <c r="V562">
        <v>0.20992614946671151</v>
      </c>
    </row>
    <row r="563" spans="1:22">
      <c r="A563" s="11">
        <v>40</v>
      </c>
      <c r="B563" t="s">
        <v>52</v>
      </c>
      <c r="C563" s="11">
        <v>0</v>
      </c>
      <c r="D563">
        <v>0.4528453891954366</v>
      </c>
      <c r="S563" s="11">
        <v>40</v>
      </c>
      <c r="T563" t="s">
        <v>52</v>
      </c>
      <c r="U563">
        <v>0.1</v>
      </c>
      <c r="V563">
        <v>0.29015649011411304</v>
      </c>
    </row>
    <row r="564" spans="1:22">
      <c r="A564" s="11">
        <v>40</v>
      </c>
      <c r="B564" t="s">
        <v>52</v>
      </c>
      <c r="C564">
        <v>0.1</v>
      </c>
      <c r="D564">
        <v>0.11853791950127293</v>
      </c>
      <c r="S564" s="11">
        <v>40</v>
      </c>
      <c r="T564" t="s">
        <v>52</v>
      </c>
      <c r="U564" s="11">
        <v>1</v>
      </c>
      <c r="V564">
        <v>6.0680125458984942E-2</v>
      </c>
    </row>
    <row r="565" spans="1:22">
      <c r="A565" s="11">
        <v>40</v>
      </c>
      <c r="B565" t="s">
        <v>52</v>
      </c>
      <c r="C565">
        <v>0.1</v>
      </c>
      <c r="D565">
        <v>6.798843093257248E-2</v>
      </c>
      <c r="S565" s="11">
        <v>40</v>
      </c>
      <c r="T565" t="s">
        <v>52</v>
      </c>
      <c r="U565" s="11">
        <v>1</v>
      </c>
      <c r="V565">
        <v>5.7528672327561314E-2</v>
      </c>
    </row>
    <row r="566" spans="1:22">
      <c r="A566" s="11">
        <v>40</v>
      </c>
      <c r="B566" t="s">
        <v>52</v>
      </c>
      <c r="C566">
        <v>0.1</v>
      </c>
      <c r="D566">
        <v>0.23032493571436613</v>
      </c>
      <c r="S566" s="11">
        <v>40</v>
      </c>
      <c r="T566" t="s">
        <v>52</v>
      </c>
      <c r="U566" s="11">
        <v>1</v>
      </c>
      <c r="V566">
        <v>9.4597741454114662E-2</v>
      </c>
    </row>
    <row r="567" spans="1:22">
      <c r="A567" s="11">
        <v>40</v>
      </c>
      <c r="B567" t="s">
        <v>52</v>
      </c>
      <c r="C567">
        <v>0.1</v>
      </c>
      <c r="D567">
        <v>0.10649762260957443</v>
      </c>
      <c r="S567" s="11">
        <v>40</v>
      </c>
      <c r="T567" t="s">
        <v>52</v>
      </c>
      <c r="U567" s="11">
        <v>1</v>
      </c>
      <c r="V567">
        <v>6.1026727562789825E-2</v>
      </c>
    </row>
    <row r="568" spans="1:22">
      <c r="A568" s="11">
        <v>40</v>
      </c>
      <c r="B568" t="s">
        <v>52</v>
      </c>
      <c r="C568">
        <v>0.1</v>
      </c>
      <c r="D568">
        <v>0.13121601142072123</v>
      </c>
      <c r="S568" s="11">
        <v>40</v>
      </c>
      <c r="T568" t="s">
        <v>52</v>
      </c>
      <c r="U568" s="11">
        <v>1</v>
      </c>
      <c r="V568">
        <v>0.15590021158897571</v>
      </c>
    </row>
    <row r="569" spans="1:22">
      <c r="A569" s="11">
        <v>40</v>
      </c>
      <c r="B569" t="s">
        <v>52</v>
      </c>
      <c r="C569">
        <v>0.1</v>
      </c>
      <c r="D569">
        <v>0.16287056109956596</v>
      </c>
      <c r="S569" s="11">
        <v>40</v>
      </c>
      <c r="T569" t="s">
        <v>52</v>
      </c>
      <c r="U569" s="11">
        <v>1</v>
      </c>
      <c r="V569">
        <v>9.5866849254807818E-2</v>
      </c>
    </row>
    <row r="570" spans="1:22">
      <c r="A570" s="11">
        <v>40</v>
      </c>
      <c r="B570" t="s">
        <v>52</v>
      </c>
      <c r="C570">
        <v>0.1</v>
      </c>
      <c r="D570">
        <v>6.8739204621506386E-2</v>
      </c>
      <c r="S570" s="11">
        <v>40</v>
      </c>
      <c r="T570" t="s">
        <v>52</v>
      </c>
      <c r="U570" s="11">
        <v>1</v>
      </c>
      <c r="V570">
        <v>7.6732135391448991E-2</v>
      </c>
    </row>
    <row r="571" spans="1:22">
      <c r="A571" s="11">
        <v>40</v>
      </c>
      <c r="B571" t="s">
        <v>52</v>
      </c>
      <c r="C571">
        <v>0.1</v>
      </c>
      <c r="D571">
        <v>0.20992614946671151</v>
      </c>
      <c r="S571" s="11">
        <v>40</v>
      </c>
      <c r="T571" t="s">
        <v>52</v>
      </c>
      <c r="U571" s="11">
        <v>1</v>
      </c>
      <c r="V571">
        <v>0.19695318517382501</v>
      </c>
    </row>
    <row r="572" spans="1:22">
      <c r="A572" s="11">
        <v>40</v>
      </c>
      <c r="B572" t="s">
        <v>52</v>
      </c>
      <c r="C572">
        <v>0.1</v>
      </c>
      <c r="D572">
        <v>0.29015649011411304</v>
      </c>
      <c r="S572" s="11">
        <v>40</v>
      </c>
      <c r="T572" t="s">
        <v>52</v>
      </c>
      <c r="U572" s="11">
        <v>1</v>
      </c>
      <c r="V572">
        <v>0.23145431003322314</v>
      </c>
    </row>
    <row r="573" spans="1:22">
      <c r="A573" s="11">
        <v>40</v>
      </c>
      <c r="B573" t="s">
        <v>52</v>
      </c>
      <c r="C573" s="11">
        <v>1</v>
      </c>
      <c r="D573">
        <v>6.0680125458984942E-2</v>
      </c>
      <c r="S573" s="11">
        <v>40</v>
      </c>
      <c r="T573" t="s">
        <v>52</v>
      </c>
      <c r="U573">
        <v>2</v>
      </c>
      <c r="V573">
        <v>2.614939651252788E-2</v>
      </c>
    </row>
    <row r="574" spans="1:22">
      <c r="A574" s="11">
        <v>40</v>
      </c>
      <c r="B574" t="s">
        <v>52</v>
      </c>
      <c r="C574" s="11">
        <v>1</v>
      </c>
      <c r="D574">
        <v>5.7528672327561314E-2</v>
      </c>
      <c r="E574" s="5"/>
      <c r="S574" s="11">
        <v>40</v>
      </c>
      <c r="T574" t="s">
        <v>52</v>
      </c>
      <c r="U574">
        <v>2</v>
      </c>
      <c r="V574">
        <v>6.7863597130125741E-2</v>
      </c>
    </row>
    <row r="575" spans="1:22">
      <c r="A575" s="11">
        <v>40</v>
      </c>
      <c r="B575" t="s">
        <v>52</v>
      </c>
      <c r="C575" s="11">
        <v>1</v>
      </c>
      <c r="D575">
        <v>9.4597741454114662E-2</v>
      </c>
      <c r="S575" s="11">
        <v>40</v>
      </c>
      <c r="T575" t="s">
        <v>52</v>
      </c>
      <c r="U575">
        <v>2</v>
      </c>
      <c r="V575">
        <v>8.3762175086182139E-2</v>
      </c>
    </row>
    <row r="576" spans="1:22">
      <c r="A576" s="11">
        <v>40</v>
      </c>
      <c r="B576" t="s">
        <v>52</v>
      </c>
      <c r="C576" s="11">
        <v>1</v>
      </c>
      <c r="D576">
        <v>6.1026727562789825E-2</v>
      </c>
      <c r="S576" s="11">
        <v>40</v>
      </c>
      <c r="T576" t="s">
        <v>52</v>
      </c>
      <c r="U576">
        <v>2</v>
      </c>
      <c r="V576">
        <v>6.2360084635590292E-2</v>
      </c>
    </row>
    <row r="577" spans="1:22">
      <c r="A577" s="11">
        <v>40</v>
      </c>
      <c r="B577" t="s">
        <v>52</v>
      </c>
      <c r="C577" s="11">
        <v>1</v>
      </c>
      <c r="D577">
        <v>0.15590021158897571</v>
      </c>
      <c r="S577" s="11">
        <v>40</v>
      </c>
      <c r="T577" t="s">
        <v>52</v>
      </c>
      <c r="U577">
        <v>2</v>
      </c>
      <c r="V577">
        <v>6.4942059172611741E-2</v>
      </c>
    </row>
    <row r="578" spans="1:22">
      <c r="A578" s="11">
        <v>40</v>
      </c>
      <c r="B578" t="s">
        <v>52</v>
      </c>
      <c r="C578" s="11">
        <v>1</v>
      </c>
      <c r="D578">
        <v>9.5866849254807818E-2</v>
      </c>
      <c r="S578" s="11">
        <v>40</v>
      </c>
      <c r="T578" t="s">
        <v>52</v>
      </c>
      <c r="U578">
        <v>2</v>
      </c>
      <c r="V578">
        <v>6.7140618467517857E-2</v>
      </c>
    </row>
    <row r="579" spans="1:22">
      <c r="A579" s="11">
        <v>40</v>
      </c>
      <c r="B579" t="s">
        <v>52</v>
      </c>
      <c r="C579" s="11">
        <v>1</v>
      </c>
      <c r="D579">
        <v>7.6732135391448991E-2</v>
      </c>
      <c r="S579" s="11">
        <v>40</v>
      </c>
      <c r="T579" t="s">
        <v>52</v>
      </c>
      <c r="U579">
        <v>2</v>
      </c>
      <c r="V579">
        <v>0.15803429229516486</v>
      </c>
    </row>
    <row r="580" spans="1:22">
      <c r="A580" s="11">
        <v>40</v>
      </c>
      <c r="B580" t="s">
        <v>52</v>
      </c>
      <c r="C580" s="11">
        <v>1</v>
      </c>
      <c r="D580">
        <v>0.19695318517382501</v>
      </c>
      <c r="S580" s="11">
        <v>40</v>
      </c>
      <c r="T580" t="s">
        <v>52</v>
      </c>
      <c r="U580">
        <v>2</v>
      </c>
      <c r="V580">
        <v>8.7214667548750763E-2</v>
      </c>
    </row>
    <row r="581" spans="1:22">
      <c r="A581" s="11">
        <v>40</v>
      </c>
      <c r="B581" t="s">
        <v>52</v>
      </c>
      <c r="C581" s="11">
        <v>1</v>
      </c>
      <c r="D581">
        <v>0.23145431003322314</v>
      </c>
      <c r="S581" s="11">
        <v>40</v>
      </c>
      <c r="T581" t="s">
        <v>52</v>
      </c>
      <c r="U581" s="11">
        <v>3</v>
      </c>
      <c r="V581">
        <v>0.1086597595428335</v>
      </c>
    </row>
    <row r="582" spans="1:22">
      <c r="A582" s="11">
        <v>40</v>
      </c>
      <c r="B582" t="s">
        <v>52</v>
      </c>
      <c r="C582">
        <v>2</v>
      </c>
      <c r="D582">
        <v>2.614939651252788E-2</v>
      </c>
      <c r="S582" s="11">
        <v>40</v>
      </c>
      <c r="T582" t="s">
        <v>52</v>
      </c>
      <c r="U582" s="11">
        <v>3</v>
      </c>
      <c r="V582">
        <v>6.4066021455693303E-2</v>
      </c>
    </row>
    <row r="583" spans="1:22">
      <c r="A583" s="11">
        <v>40</v>
      </c>
      <c r="B583" t="s">
        <v>52</v>
      </c>
      <c r="C583">
        <v>2</v>
      </c>
      <c r="D583">
        <v>6.7863597130125741E-2</v>
      </c>
      <c r="S583" s="11">
        <v>40</v>
      </c>
      <c r="T583" t="s">
        <v>52</v>
      </c>
      <c r="U583" s="11">
        <v>3</v>
      </c>
      <c r="V583">
        <v>0.1172189404974899</v>
      </c>
    </row>
    <row r="584" spans="1:22">
      <c r="A584" s="11">
        <v>40</v>
      </c>
      <c r="B584" t="s">
        <v>52</v>
      </c>
      <c r="C584">
        <v>2</v>
      </c>
      <c r="D584">
        <v>8.3762175086182139E-2</v>
      </c>
      <c r="S584" s="11">
        <v>40</v>
      </c>
      <c r="T584" t="s">
        <v>52</v>
      </c>
      <c r="U584" s="11">
        <v>3</v>
      </c>
      <c r="V584">
        <v>9.0941790093569161E-2</v>
      </c>
    </row>
    <row r="585" spans="1:22">
      <c r="A585" s="11">
        <v>40</v>
      </c>
      <c r="B585" t="s">
        <v>52</v>
      </c>
      <c r="C585">
        <v>2</v>
      </c>
      <c r="D585">
        <v>6.2360084635590292E-2</v>
      </c>
      <c r="S585" s="11">
        <v>40</v>
      </c>
      <c r="T585" t="s">
        <v>52</v>
      </c>
      <c r="U585" s="11">
        <v>3</v>
      </c>
      <c r="V585">
        <v>0.15070353786934318</v>
      </c>
    </row>
    <row r="586" spans="1:22">
      <c r="A586" s="11">
        <v>40</v>
      </c>
      <c r="B586" t="s">
        <v>52</v>
      </c>
      <c r="C586">
        <v>2</v>
      </c>
      <c r="D586">
        <v>6.4942059172611741E-2</v>
      </c>
      <c r="S586" s="11">
        <v>40</v>
      </c>
      <c r="T586" t="s">
        <v>52</v>
      </c>
      <c r="U586" s="11">
        <v>3</v>
      </c>
      <c r="V586">
        <v>9.5866849254807818E-2</v>
      </c>
    </row>
    <row r="587" spans="1:22">
      <c r="A587" s="11">
        <v>40</v>
      </c>
      <c r="B587" t="s">
        <v>52</v>
      </c>
      <c r="C587">
        <v>2</v>
      </c>
      <c r="D587">
        <v>6.7140618467517857E-2</v>
      </c>
      <c r="S587" s="11">
        <v>40</v>
      </c>
      <c r="T587" t="s">
        <v>52</v>
      </c>
      <c r="U587" s="11">
        <v>3</v>
      </c>
      <c r="V587">
        <v>8.4725066161391582E-2</v>
      </c>
    </row>
    <row r="588" spans="1:22">
      <c r="A588" s="11">
        <v>40</v>
      </c>
      <c r="B588" t="s">
        <v>52</v>
      </c>
      <c r="C588">
        <v>2</v>
      </c>
      <c r="D588">
        <v>0.15803429229516486</v>
      </c>
      <c r="S588" s="11">
        <v>40</v>
      </c>
      <c r="T588" t="s">
        <v>52</v>
      </c>
      <c r="U588" s="11">
        <v>3</v>
      </c>
      <c r="V588">
        <v>9.7886912391781225E-2</v>
      </c>
    </row>
    <row r="589" spans="1:22">
      <c r="A589" s="11">
        <v>40</v>
      </c>
      <c r="B589" t="s">
        <v>52</v>
      </c>
      <c r="C589">
        <v>2</v>
      </c>
      <c r="D589">
        <v>8.7214667548750763E-2</v>
      </c>
      <c r="S589" s="11">
        <v>40</v>
      </c>
      <c r="T589" t="s">
        <v>52</v>
      </c>
      <c r="U589" s="11">
        <v>3</v>
      </c>
      <c r="V589">
        <v>0.11740436016177987</v>
      </c>
    </row>
    <row r="590" spans="1:22">
      <c r="A590" s="11">
        <v>40</v>
      </c>
      <c r="B590" t="s">
        <v>52</v>
      </c>
      <c r="C590" s="11">
        <v>3</v>
      </c>
      <c r="D590">
        <v>0.1086597595428335</v>
      </c>
    </row>
    <row r="591" spans="1:22">
      <c r="A591" s="11">
        <v>40</v>
      </c>
      <c r="B591" t="s">
        <v>52</v>
      </c>
      <c r="C591" s="11">
        <v>3</v>
      </c>
      <c r="D591">
        <v>6.4066021455693303E-2</v>
      </c>
    </row>
    <row r="592" spans="1:22">
      <c r="A592" s="11">
        <v>40</v>
      </c>
      <c r="B592" t="s">
        <v>52</v>
      </c>
      <c r="C592" s="11">
        <v>3</v>
      </c>
      <c r="D592">
        <v>0.1172189404974899</v>
      </c>
      <c r="E592" s="5"/>
    </row>
    <row r="593" spans="1:4">
      <c r="A593" s="11">
        <v>40</v>
      </c>
      <c r="B593" t="s">
        <v>52</v>
      </c>
      <c r="C593" s="11">
        <v>3</v>
      </c>
      <c r="D593">
        <v>9.0941790093569161E-2</v>
      </c>
    </row>
    <row r="594" spans="1:4">
      <c r="A594" s="11">
        <v>40</v>
      </c>
      <c r="B594" t="s">
        <v>52</v>
      </c>
      <c r="C594" s="11">
        <v>3</v>
      </c>
      <c r="D594">
        <v>0.15070353786934318</v>
      </c>
    </row>
    <row r="595" spans="1:4">
      <c r="A595" s="11">
        <v>40</v>
      </c>
      <c r="B595" t="s">
        <v>52</v>
      </c>
      <c r="C595" s="11">
        <v>3</v>
      </c>
      <c r="D595">
        <v>9.5866849254807818E-2</v>
      </c>
    </row>
    <row r="596" spans="1:4">
      <c r="A596" s="11">
        <v>40</v>
      </c>
      <c r="B596" t="s">
        <v>52</v>
      </c>
      <c r="C596" s="11">
        <v>3</v>
      </c>
      <c r="D596">
        <v>8.4725066161391582E-2</v>
      </c>
    </row>
    <row r="597" spans="1:4">
      <c r="A597" s="11">
        <v>40</v>
      </c>
      <c r="B597" t="s">
        <v>52</v>
      </c>
      <c r="C597" s="11">
        <v>3</v>
      </c>
      <c r="D597">
        <v>9.7886912391781225E-2</v>
      </c>
    </row>
    <row r="598" spans="1:4">
      <c r="A598" s="11">
        <v>40</v>
      </c>
      <c r="B598" t="s">
        <v>52</v>
      </c>
      <c r="C598" s="11">
        <v>3</v>
      </c>
      <c r="D598">
        <v>0.11740436016177987</v>
      </c>
    </row>
    <row r="608" spans="1:4">
      <c r="C608" s="2"/>
    </row>
    <row r="609" spans="3:5">
      <c r="C609" s="2"/>
    </row>
    <row r="610" spans="3:5">
      <c r="C610" s="2"/>
      <c r="E610" s="5"/>
    </row>
    <row r="611" spans="3:5">
      <c r="C611" s="2"/>
    </row>
    <row r="612" spans="3:5">
      <c r="C612" s="2"/>
    </row>
    <row r="625" spans="3:5">
      <c r="C625" s="2"/>
    </row>
    <row r="626" spans="3:5">
      <c r="C626" s="2"/>
    </row>
    <row r="627" spans="3:5">
      <c r="C627" s="2"/>
      <c r="E627" s="5"/>
    </row>
    <row r="628" spans="3:5">
      <c r="C628" s="2"/>
    </row>
    <row r="630" spans="3:5">
      <c r="C630" s="2"/>
    </row>
    <row r="639" spans="3:5">
      <c r="E639" s="2"/>
    </row>
    <row r="643" spans="3:3">
      <c r="C643" s="2"/>
    </row>
    <row r="644" spans="3:3">
      <c r="C644" s="2"/>
    </row>
    <row r="645" spans="3:3">
      <c r="C645" s="2"/>
    </row>
    <row r="646" spans="3:3">
      <c r="C646" s="2"/>
    </row>
    <row r="648" spans="3:3">
      <c r="C648" s="2" t="s">
        <v>34</v>
      </c>
    </row>
    <row r="661" spans="3:3">
      <c r="C661" s="2"/>
    </row>
    <row r="662" spans="3:3">
      <c r="C662" s="2"/>
    </row>
    <row r="663" spans="3:3">
      <c r="C663" s="2"/>
    </row>
    <row r="664" spans="3:3">
      <c r="C664" s="2"/>
    </row>
    <row r="666" spans="3:3">
      <c r="C666" s="2" t="s">
        <v>35</v>
      </c>
    </row>
    <row r="678" spans="3:3">
      <c r="C678" s="2"/>
    </row>
    <row r="679" spans="3:3">
      <c r="C679" s="2"/>
    </row>
    <row r="680" spans="3:3">
      <c r="C680" s="2"/>
    </row>
    <row r="681" spans="3:3">
      <c r="C681" s="2"/>
    </row>
  </sheetData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47"/>
  <sheetViews>
    <sheetView zoomScale="75" workbookViewId="0"/>
  </sheetViews>
  <sheetFormatPr baseColWidth="10" defaultRowHeight="12.75"/>
  <cols>
    <col min="1" max="1" width="9.85546875" customWidth="1"/>
  </cols>
  <sheetData>
    <row r="1" spans="1:6">
      <c r="A1" t="s">
        <v>66</v>
      </c>
    </row>
    <row r="3" spans="1:6">
      <c r="A3" s="18" t="s">
        <v>47</v>
      </c>
      <c r="B3" s="19"/>
      <c r="C3" s="9"/>
      <c r="D3" s="9"/>
    </row>
    <row r="4" spans="1:6">
      <c r="A4" s="8"/>
      <c r="B4" s="9"/>
      <c r="C4" s="9"/>
      <c r="D4" s="9"/>
    </row>
    <row r="5" spans="1:6">
      <c r="A5" t="s">
        <v>49</v>
      </c>
      <c r="B5" t="s">
        <v>67</v>
      </c>
      <c r="C5" t="s">
        <v>68</v>
      </c>
      <c r="D5" t="s">
        <v>69</v>
      </c>
      <c r="E5" t="s">
        <v>70</v>
      </c>
      <c r="F5" t="s">
        <v>71</v>
      </c>
    </row>
    <row r="6" spans="1:6">
      <c r="A6" s="15" t="s">
        <v>72</v>
      </c>
      <c r="B6">
        <v>0.20376201125822804</v>
      </c>
      <c r="C6">
        <v>0.15402859172004491</v>
      </c>
      <c r="D6">
        <v>0.11452666202730348</v>
      </c>
      <c r="E6">
        <v>7.7183361356058897E-2</v>
      </c>
      <c r="F6">
        <v>0.10305258193652106</v>
      </c>
    </row>
    <row r="7" spans="1:6">
      <c r="A7" s="15" t="s">
        <v>48</v>
      </c>
      <c r="B7">
        <v>0.69342225304647231</v>
      </c>
      <c r="D7">
        <v>0.29877595820108932</v>
      </c>
      <c r="E7">
        <v>0.1987192538135906</v>
      </c>
      <c r="F7">
        <v>0.30896124025262212</v>
      </c>
    </row>
    <row r="8" spans="1:6">
      <c r="A8" s="15" t="s">
        <v>53</v>
      </c>
      <c r="B8">
        <v>0.48900752995193197</v>
      </c>
      <c r="C8">
        <v>0.18251158303035941</v>
      </c>
      <c r="D8">
        <v>0.25852898432453986</v>
      </c>
      <c r="E8">
        <v>0.26821445717769993</v>
      </c>
      <c r="F8">
        <v>0.23053331811430705</v>
      </c>
    </row>
    <row r="9" spans="1:6">
      <c r="A9" s="15" t="s">
        <v>54</v>
      </c>
      <c r="B9">
        <v>0.14773508566561061</v>
      </c>
      <c r="C9">
        <v>0.13258738286925981</v>
      </c>
      <c r="D9">
        <v>0.66546315647420295</v>
      </c>
      <c r="E9">
        <v>0.37746364382372616</v>
      </c>
      <c r="F9">
        <v>0.36826083346937588</v>
      </c>
    </row>
    <row r="10" spans="1:6">
      <c r="A10" s="14" t="s">
        <v>59</v>
      </c>
      <c r="B10">
        <v>0.1453034760715988</v>
      </c>
      <c r="C10">
        <v>6.5512597581004181E-2</v>
      </c>
      <c r="D10">
        <v>0.19129457203710087</v>
      </c>
      <c r="E10">
        <v>0.18326676639306755</v>
      </c>
      <c r="F10">
        <v>0.12870586279305091</v>
      </c>
    </row>
    <row r="11" spans="1:6">
      <c r="A11" s="14" t="s">
        <v>60</v>
      </c>
      <c r="B11">
        <v>0.17265648733211328</v>
      </c>
      <c r="C11">
        <v>0.11704886910622844</v>
      </c>
      <c r="D11">
        <v>0.24518471010958315</v>
      </c>
      <c r="E11">
        <v>0.27266293478272485</v>
      </c>
      <c r="F11">
        <v>0.22493703224368858</v>
      </c>
    </row>
    <row r="12" spans="1:6">
      <c r="A12" s="14" t="s">
        <v>61</v>
      </c>
      <c r="B12">
        <v>0.23365910915072954</v>
      </c>
      <c r="C12">
        <v>0.41061616616588242</v>
      </c>
      <c r="D12">
        <v>0.52868232932760761</v>
      </c>
      <c r="E12">
        <v>0.40222910892789915</v>
      </c>
      <c r="F12">
        <v>0.33953535452789491</v>
      </c>
    </row>
    <row r="13" spans="1:6">
      <c r="A13" s="20" t="s">
        <v>55</v>
      </c>
      <c r="B13">
        <v>0.17194530591943094</v>
      </c>
      <c r="C13">
        <v>0.18222382624038685</v>
      </c>
      <c r="D13">
        <v>0.54639050794921151</v>
      </c>
      <c r="E13">
        <v>0.36271793130807978</v>
      </c>
      <c r="F13">
        <v>0.27802739419905881</v>
      </c>
    </row>
    <row r="14" spans="1:6">
      <c r="A14" s="20" t="s">
        <v>56</v>
      </c>
      <c r="B14">
        <v>0.42218199003938661</v>
      </c>
      <c r="C14">
        <v>0.14581546857529015</v>
      </c>
      <c r="D14">
        <v>0.21700468735131584</v>
      </c>
      <c r="E14">
        <v>7.2325413958269552E-2</v>
      </c>
      <c r="F14">
        <v>0.17205231816271163</v>
      </c>
    </row>
    <row r="15" spans="1:6">
      <c r="A15" s="20" t="s">
        <v>58</v>
      </c>
      <c r="B15">
        <v>0.27683279859896853</v>
      </c>
      <c r="C15">
        <v>0.23853528861119438</v>
      </c>
      <c r="D15">
        <v>0.52245502976911884</v>
      </c>
      <c r="E15">
        <v>0.66036391535483863</v>
      </c>
      <c r="F15">
        <v>0.13698734605537596</v>
      </c>
    </row>
    <row r="16" spans="1:6">
      <c r="A16" s="21" t="s">
        <v>62</v>
      </c>
      <c r="B16">
        <v>0.39692467444774099</v>
      </c>
      <c r="C16">
        <v>0.25910456974323515</v>
      </c>
      <c r="D16">
        <v>0.5060055789933372</v>
      </c>
      <c r="E16">
        <v>0.22099357796537322</v>
      </c>
      <c r="F16">
        <v>0.18933190159791546</v>
      </c>
    </row>
    <row r="17" spans="1:6">
      <c r="A17" s="21" t="s">
        <v>63</v>
      </c>
      <c r="B17">
        <v>0.32104512144524405</v>
      </c>
      <c r="C17">
        <v>0.2110073604777275</v>
      </c>
      <c r="D17">
        <v>0.35987295505967243</v>
      </c>
      <c r="E17">
        <v>7.9927136910029659E-2</v>
      </c>
      <c r="F17">
        <v>9.6228509676070495E-2</v>
      </c>
    </row>
    <row r="18" spans="1:6">
      <c r="A18" s="21" t="s">
        <v>64</v>
      </c>
      <c r="B18">
        <v>0.32306814277438906</v>
      </c>
      <c r="C18">
        <v>0.35091318947239941</v>
      </c>
      <c r="D18">
        <v>0.27809050742717395</v>
      </c>
      <c r="E18">
        <v>0.30603128761189408</v>
      </c>
      <c r="F18">
        <v>0.64635558564284112</v>
      </c>
    </row>
    <row r="37" spans="1:4">
      <c r="A37" s="8"/>
      <c r="B37" s="8"/>
      <c r="C37" s="8"/>
      <c r="D37" s="8"/>
    </row>
    <row r="38" spans="1:4">
      <c r="A38" s="8"/>
      <c r="B38" s="8"/>
      <c r="C38" s="8"/>
      <c r="D38" s="8"/>
    </row>
    <row r="39" spans="1:4">
      <c r="A39" s="8"/>
      <c r="B39" s="8"/>
      <c r="C39" s="8"/>
      <c r="D39" s="8"/>
    </row>
    <row r="40" spans="1:4">
      <c r="A40" s="8"/>
      <c r="B40" s="8"/>
      <c r="C40" s="8"/>
      <c r="D40" s="8"/>
    </row>
    <row r="41" spans="1:4">
      <c r="A41" s="8"/>
      <c r="B41" s="9"/>
      <c r="C41" s="9"/>
      <c r="D41" s="9"/>
    </row>
    <row r="42" spans="1:4">
      <c r="A42" s="8"/>
      <c r="B42" s="9"/>
      <c r="C42" s="9"/>
      <c r="D42" s="9"/>
    </row>
    <row r="43" spans="1:4">
      <c r="A43" s="9"/>
      <c r="B43" s="10"/>
      <c r="C43" s="10"/>
      <c r="D43" s="10"/>
    </row>
    <row r="44" spans="1:4">
      <c r="A44" s="9"/>
      <c r="B44" s="10"/>
      <c r="C44" s="10"/>
      <c r="D44" s="10"/>
    </row>
    <row r="45" spans="1:4">
      <c r="A45" s="9"/>
      <c r="B45" s="10"/>
      <c r="C45" s="10"/>
      <c r="D45" s="10"/>
    </row>
    <row r="46" spans="1:4">
      <c r="A46" s="9"/>
      <c r="B46" s="10"/>
      <c r="C46" s="10"/>
      <c r="D46" s="10"/>
    </row>
    <row r="47" spans="1:4">
      <c r="A47" s="9"/>
      <c r="B47" s="10"/>
      <c r="C47" s="10"/>
      <c r="D47" s="10"/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1:AB120"/>
  <sheetViews>
    <sheetView workbookViewId="0"/>
  </sheetViews>
  <sheetFormatPr baseColWidth="10" defaultRowHeight="12.75"/>
  <sheetData>
    <row r="1" spans="2:28">
      <c r="B1" s="15" t="s">
        <v>50</v>
      </c>
      <c r="C1" s="14" t="s">
        <v>49</v>
      </c>
      <c r="D1" s="17" t="s">
        <v>22</v>
      </c>
    </row>
    <row r="2" spans="2:28">
      <c r="B2" t="s">
        <v>52</v>
      </c>
      <c r="C2">
        <v>40</v>
      </c>
      <c r="D2">
        <v>1.8475310269009071</v>
      </c>
      <c r="F2" t="s">
        <v>73</v>
      </c>
    </row>
    <row r="3" spans="2:28">
      <c r="B3" t="s">
        <v>52</v>
      </c>
      <c r="C3">
        <v>40</v>
      </c>
      <c r="D3">
        <v>0.5155755028926754</v>
      </c>
      <c r="F3" t="s">
        <v>74</v>
      </c>
    </row>
    <row r="4" spans="2:28">
      <c r="B4" t="s">
        <v>52</v>
      </c>
      <c r="C4">
        <v>40</v>
      </c>
      <c r="D4">
        <v>0.4906070255047808</v>
      </c>
      <c r="G4" t="s">
        <v>75</v>
      </c>
      <c r="H4" t="s">
        <v>76</v>
      </c>
      <c r="I4" t="s">
        <v>75</v>
      </c>
      <c r="J4" t="s">
        <v>76</v>
      </c>
      <c r="K4" t="s">
        <v>77</v>
      </c>
      <c r="L4" t="s">
        <v>77</v>
      </c>
      <c r="Z4" t="s">
        <v>78</v>
      </c>
      <c r="AA4" t="s">
        <v>79</v>
      </c>
      <c r="AB4" t="s">
        <v>80</v>
      </c>
    </row>
    <row r="5" spans="2:28">
      <c r="B5" t="s">
        <v>52</v>
      </c>
      <c r="C5">
        <v>40</v>
      </c>
      <c r="D5">
        <v>0.60182066973685489</v>
      </c>
      <c r="G5" t="s">
        <v>81</v>
      </c>
      <c r="H5" t="s">
        <v>81</v>
      </c>
      <c r="I5" t="s">
        <v>82</v>
      </c>
      <c r="J5" t="s">
        <v>82</v>
      </c>
      <c r="K5" t="s">
        <v>83</v>
      </c>
      <c r="L5" t="s">
        <v>84</v>
      </c>
      <c r="Y5">
        <v>25</v>
      </c>
      <c r="Z5">
        <f>+(O14*50)/1000</f>
        <v>4.7119549272400617E-4</v>
      </c>
      <c r="AA5">
        <f t="shared" ref="AA5:AB16" si="0">+(P14*50)/1000</f>
        <v>3.885310256685567E-4</v>
      </c>
      <c r="AB5">
        <f t="shared" si="0"/>
        <v>4.2986325919628136E-4</v>
      </c>
    </row>
    <row r="6" spans="2:28">
      <c r="B6" t="s">
        <v>52</v>
      </c>
      <c r="C6">
        <v>40</v>
      </c>
      <c r="D6">
        <v>0.36868293281176684</v>
      </c>
      <c r="F6" t="s">
        <v>85</v>
      </c>
      <c r="G6">
        <v>2</v>
      </c>
      <c r="H6">
        <v>0.1169983446598053</v>
      </c>
      <c r="I6">
        <v>107</v>
      </c>
      <c r="J6">
        <v>4.0325816720724106E-2</v>
      </c>
      <c r="K6">
        <v>2.9013261795043945</v>
      </c>
      <c r="L6" s="6">
        <v>5.9285566210746765E-2</v>
      </c>
      <c r="Y6">
        <v>40</v>
      </c>
      <c r="Z6">
        <f t="shared" ref="Z6:Z16" si="1">+(O15*50)/1000</f>
        <v>6.2590165063738826E-4</v>
      </c>
      <c r="AA6">
        <f t="shared" si="0"/>
        <v>1.0061571374535561E-4</v>
      </c>
      <c r="AB6">
        <f t="shared" si="0"/>
        <v>3.632586821913719E-4</v>
      </c>
    </row>
    <row r="7" spans="2:28">
      <c r="B7" t="s">
        <v>52</v>
      </c>
      <c r="C7">
        <v>40</v>
      </c>
      <c r="D7">
        <v>0.45308498993046104</v>
      </c>
      <c r="F7" t="s">
        <v>86</v>
      </c>
      <c r="G7">
        <v>3</v>
      </c>
      <c r="H7">
        <v>0.18146546185016632</v>
      </c>
      <c r="I7">
        <v>107</v>
      </c>
      <c r="J7">
        <v>4.0325816720724106E-2</v>
      </c>
      <c r="K7">
        <v>4.4999823570251465</v>
      </c>
      <c r="L7" s="6">
        <v>5.1556117832660675E-3</v>
      </c>
      <c r="Y7">
        <v>50</v>
      </c>
      <c r="Z7">
        <f t="shared" si="1"/>
        <v>1.1190561493952865E-3</v>
      </c>
      <c r="AA7">
        <f t="shared" si="0"/>
        <v>9.7088565024536894E-4</v>
      </c>
      <c r="AB7">
        <f t="shared" si="0"/>
        <v>1.0449708998203277E-3</v>
      </c>
    </row>
    <row r="8" spans="2:28">
      <c r="B8" t="s">
        <v>52</v>
      </c>
      <c r="C8">
        <v>40</v>
      </c>
      <c r="D8">
        <v>0.57665362354785954</v>
      </c>
      <c r="F8" t="s">
        <v>87</v>
      </c>
      <c r="G8">
        <v>6</v>
      </c>
      <c r="H8">
        <v>0.13033144176006317</v>
      </c>
      <c r="I8">
        <v>107</v>
      </c>
      <c r="J8">
        <v>4.0325816720724106E-2</v>
      </c>
      <c r="K8">
        <v>3.2319602966308594</v>
      </c>
      <c r="L8" s="6">
        <v>5.8725392445921898E-3</v>
      </c>
      <c r="Y8">
        <v>65</v>
      </c>
      <c r="Z8">
        <f t="shared" si="1"/>
        <v>1.1846865816611989E-3</v>
      </c>
      <c r="AA8">
        <f t="shared" si="0"/>
        <v>7.9993679089358002E-4</v>
      </c>
      <c r="AB8">
        <f t="shared" si="0"/>
        <v>9.9231168627738958E-4</v>
      </c>
    </row>
    <row r="9" spans="2:28">
      <c r="B9" t="s">
        <v>57</v>
      </c>
      <c r="C9">
        <v>40</v>
      </c>
      <c r="D9">
        <v>0.393795109933474</v>
      </c>
      <c r="Y9">
        <v>25</v>
      </c>
      <c r="Z9">
        <f t="shared" si="1"/>
        <v>1.1371680173911376E-3</v>
      </c>
      <c r="AA9">
        <f t="shared" si="0"/>
        <v>1.0365084733925537E-3</v>
      </c>
      <c r="AB9">
        <f t="shared" si="0"/>
        <v>1.0868382453918456E-3</v>
      </c>
    </row>
    <row r="10" spans="2:28">
      <c r="B10" t="s">
        <v>57</v>
      </c>
      <c r="C10">
        <v>40</v>
      </c>
      <c r="D10">
        <v>0.60608674030714138</v>
      </c>
      <c r="F10" t="s">
        <v>88</v>
      </c>
      <c r="I10" t="s">
        <v>89</v>
      </c>
      <c r="Y10">
        <v>40</v>
      </c>
      <c r="Z10">
        <f t="shared" si="1"/>
        <v>5.7979113180191852E-4</v>
      </c>
      <c r="AA10">
        <f t="shared" si="0"/>
        <v>2.8349132519213822E-4</v>
      </c>
      <c r="AB10">
        <f t="shared" si="0"/>
        <v>4.316412284970284E-4</v>
      </c>
    </row>
    <row r="11" spans="2:28">
      <c r="B11" t="s">
        <v>57</v>
      </c>
      <c r="C11">
        <v>40</v>
      </c>
      <c r="D11">
        <v>0.32456811292015197</v>
      </c>
      <c r="F11" t="s">
        <v>90</v>
      </c>
      <c r="I11" t="s">
        <v>90</v>
      </c>
      <c r="Y11">
        <v>50</v>
      </c>
      <c r="Z11">
        <f t="shared" si="1"/>
        <v>1.3373341535528503E-3</v>
      </c>
      <c r="AA11">
        <f t="shared" si="0"/>
        <v>1.1077035094300906E-3</v>
      </c>
      <c r="AB11">
        <f t="shared" si="0"/>
        <v>1.2225188314914704E-3</v>
      </c>
    </row>
    <row r="12" spans="2:28">
      <c r="B12" t="s">
        <v>57</v>
      </c>
      <c r="C12">
        <v>40</v>
      </c>
      <c r="D12">
        <v>0.42322910005084113</v>
      </c>
      <c r="G12" t="s">
        <v>77</v>
      </c>
      <c r="H12" t="s">
        <v>77</v>
      </c>
      <c r="J12" t="s">
        <v>77</v>
      </c>
      <c r="K12" t="s">
        <v>77</v>
      </c>
      <c r="Y12">
        <v>65</v>
      </c>
      <c r="Z12">
        <f t="shared" si="1"/>
        <v>8.9206001410881695E-4</v>
      </c>
      <c r="AA12">
        <f t="shared" si="0"/>
        <v>7.1316563834746677E-4</v>
      </c>
      <c r="AB12">
        <f t="shared" si="0"/>
        <v>8.0261282622814175E-4</v>
      </c>
    </row>
    <row r="13" spans="2:28">
      <c r="B13" t="s">
        <v>57</v>
      </c>
      <c r="C13">
        <v>40</v>
      </c>
      <c r="D13">
        <v>0.62204184424001319</v>
      </c>
      <c r="G13" t="s">
        <v>91</v>
      </c>
      <c r="H13" t="s">
        <v>92</v>
      </c>
      <c r="J13" t="s">
        <v>91</v>
      </c>
      <c r="K13" t="s">
        <v>92</v>
      </c>
      <c r="L13" s="5" t="s">
        <v>93</v>
      </c>
      <c r="O13" t="s">
        <v>78</v>
      </c>
      <c r="P13" t="s">
        <v>79</v>
      </c>
      <c r="Q13" t="s">
        <v>80</v>
      </c>
      <c r="Y13">
        <v>25</v>
      </c>
      <c r="Z13">
        <f t="shared" si="1"/>
        <v>7.8834024194393212E-4</v>
      </c>
      <c r="AA13">
        <f t="shared" si="0"/>
        <v>6.1053711053218787E-4</v>
      </c>
      <c r="AB13">
        <f t="shared" si="0"/>
        <v>6.9943867623806005E-4</v>
      </c>
    </row>
    <row r="14" spans="2:28">
      <c r="B14" t="s">
        <v>57</v>
      </c>
      <c r="C14">
        <v>40</v>
      </c>
      <c r="D14">
        <v>0.31916120083109939</v>
      </c>
      <c r="F14" t="s">
        <v>52</v>
      </c>
      <c r="G14">
        <v>0.14530347287654877</v>
      </c>
      <c r="H14">
        <v>10</v>
      </c>
      <c r="I14" t="s">
        <v>52</v>
      </c>
      <c r="J14">
        <v>5.2281599491834641E-2</v>
      </c>
      <c r="K14">
        <v>10</v>
      </c>
      <c r="L14">
        <f>+J14/SQRT(K14)</f>
        <v>1.6532893411089915E-2</v>
      </c>
      <c r="M14" t="s">
        <v>52</v>
      </c>
      <c r="N14">
        <v>25</v>
      </c>
      <c r="O14">
        <v>9.4239098544801232E-3</v>
      </c>
      <c r="P14">
        <v>7.7706205133711336E-3</v>
      </c>
      <c r="Q14">
        <v>8.597265183925628E-3</v>
      </c>
      <c r="Y14">
        <v>40</v>
      </c>
      <c r="Z14">
        <f t="shared" si="1"/>
        <v>6.6437692071000742E-4</v>
      </c>
      <c r="AA14">
        <f t="shared" si="0"/>
        <v>5.0391859685381269E-4</v>
      </c>
      <c r="AB14">
        <f t="shared" si="0"/>
        <v>5.8414775878190995E-4</v>
      </c>
    </row>
    <row r="15" spans="2:28">
      <c r="B15" t="s">
        <v>57</v>
      </c>
      <c r="C15">
        <v>40</v>
      </c>
      <c r="D15">
        <v>0.77394761776521948</v>
      </c>
      <c r="F15" t="s">
        <v>52</v>
      </c>
      <c r="G15">
        <v>0.4179883599281311</v>
      </c>
      <c r="H15">
        <v>16</v>
      </c>
      <c r="I15" t="s">
        <v>52</v>
      </c>
      <c r="J15">
        <v>0.4202287495136261</v>
      </c>
      <c r="K15">
        <v>16</v>
      </c>
      <c r="L15">
        <f t="shared" ref="L15:L25" si="2">+J15/SQRT(K15)</f>
        <v>0.10505718737840652</v>
      </c>
      <c r="M15" t="s">
        <v>52</v>
      </c>
      <c r="N15">
        <v>40</v>
      </c>
      <c r="O15">
        <v>1.2518033012747764E-2</v>
      </c>
      <c r="P15">
        <v>2.0123142749071121E-3</v>
      </c>
      <c r="Q15">
        <v>7.2651736438274382E-3</v>
      </c>
      <c r="Y15">
        <v>50</v>
      </c>
      <c r="Z15">
        <f t="shared" si="1"/>
        <v>4.6517720362489678E-4</v>
      </c>
      <c r="AA15">
        <f t="shared" si="0"/>
        <v>2.7349824169332524E-4</v>
      </c>
      <c r="AB15">
        <f t="shared" si="0"/>
        <v>3.6933772265911101E-4</v>
      </c>
    </row>
    <row r="16" spans="2:28">
      <c r="B16" t="s">
        <v>57</v>
      </c>
      <c r="C16">
        <v>40</v>
      </c>
      <c r="D16">
        <v>0.77272278787579285</v>
      </c>
      <c r="F16" t="s">
        <v>52</v>
      </c>
      <c r="G16">
        <v>0.17194530367851257</v>
      </c>
      <c r="H16">
        <v>8</v>
      </c>
      <c r="I16" t="s">
        <v>52</v>
      </c>
      <c r="J16">
        <v>8.3817891776561737E-2</v>
      </c>
      <c r="K16">
        <v>8</v>
      </c>
      <c r="L16">
        <f t="shared" si="2"/>
        <v>2.9634099829983478E-2</v>
      </c>
      <c r="M16" t="s">
        <v>52</v>
      </c>
      <c r="N16">
        <v>50</v>
      </c>
      <c r="O16">
        <v>2.2381122987905729E-2</v>
      </c>
      <c r="P16">
        <v>1.941771300490738E-2</v>
      </c>
      <c r="Q16">
        <v>2.0899417996406554E-2</v>
      </c>
      <c r="Y16">
        <v>65</v>
      </c>
      <c r="Z16">
        <f t="shared" si="1"/>
        <v>9.7377776149806545E-4</v>
      </c>
      <c r="AA16">
        <f t="shared" si="0"/>
        <v>6.4156294818821385E-4</v>
      </c>
      <c r="AB16">
        <f t="shared" si="0"/>
        <v>8.076703548431396E-4</v>
      </c>
    </row>
    <row r="17" spans="2:17">
      <c r="B17" t="s">
        <v>57</v>
      </c>
      <c r="C17">
        <v>40</v>
      </c>
      <c r="D17">
        <v>0.30116462529225985</v>
      </c>
      <c r="F17" t="s">
        <v>52</v>
      </c>
      <c r="G17">
        <v>0.39692467451095581</v>
      </c>
      <c r="H17">
        <v>7</v>
      </c>
      <c r="I17" t="s">
        <v>52</v>
      </c>
      <c r="J17">
        <v>0.20359045267105103</v>
      </c>
      <c r="K17">
        <v>7</v>
      </c>
      <c r="L17">
        <f t="shared" si="2"/>
        <v>7.6949958153523818E-2</v>
      </c>
      <c r="M17" t="s">
        <v>52</v>
      </c>
      <c r="N17">
        <v>65</v>
      </c>
      <c r="O17">
        <v>2.3693731633223979E-2</v>
      </c>
      <c r="P17">
        <v>1.59987358178716E-2</v>
      </c>
      <c r="Q17">
        <v>1.984623372554779E-2</v>
      </c>
    </row>
    <row r="18" spans="2:17">
      <c r="B18" t="s">
        <v>57</v>
      </c>
      <c r="C18">
        <v>40</v>
      </c>
      <c r="D18">
        <v>0.35335816030332601</v>
      </c>
      <c r="F18" t="s">
        <v>57</v>
      </c>
      <c r="G18">
        <v>0.17265649139881134</v>
      </c>
      <c r="H18">
        <v>10</v>
      </c>
      <c r="I18" t="s">
        <v>57</v>
      </c>
      <c r="J18">
        <v>6.3662685453891754E-2</v>
      </c>
      <c r="K18">
        <v>10</v>
      </c>
      <c r="L18">
        <f t="shared" si="2"/>
        <v>2.0131908799716831E-2</v>
      </c>
      <c r="M18" t="s">
        <v>57</v>
      </c>
      <c r="N18">
        <v>25</v>
      </c>
      <c r="O18">
        <v>2.2743360347822754E-2</v>
      </c>
      <c r="P18">
        <v>2.0730169467851074E-2</v>
      </c>
      <c r="Q18">
        <v>2.1736764907836915E-2</v>
      </c>
    </row>
    <row r="19" spans="2:17">
      <c r="B19" s="11" t="s">
        <v>65</v>
      </c>
      <c r="C19">
        <v>40</v>
      </c>
      <c r="D19">
        <v>0.149379670419855</v>
      </c>
      <c r="F19" t="s">
        <v>57</v>
      </c>
      <c r="G19">
        <v>0.48900753259658813</v>
      </c>
      <c r="H19">
        <v>10</v>
      </c>
      <c r="I19" t="s">
        <v>57</v>
      </c>
      <c r="J19">
        <v>0.18739645183086395</v>
      </c>
      <c r="K19">
        <v>10</v>
      </c>
      <c r="L19">
        <f t="shared" si="2"/>
        <v>5.925996132195608E-2</v>
      </c>
      <c r="M19" t="s">
        <v>57</v>
      </c>
      <c r="N19">
        <v>40</v>
      </c>
      <c r="O19">
        <v>1.159582263603837E-2</v>
      </c>
      <c r="P19">
        <v>5.6698265038427637E-3</v>
      </c>
      <c r="Q19">
        <v>8.6328245699405677E-3</v>
      </c>
    </row>
    <row r="20" spans="2:17">
      <c r="B20" s="11" t="s">
        <v>65</v>
      </c>
      <c r="C20">
        <v>40</v>
      </c>
      <c r="D20">
        <v>0.32739044433684905</v>
      </c>
      <c r="F20" t="s">
        <v>57</v>
      </c>
      <c r="G20">
        <v>0.43473529815673828</v>
      </c>
      <c r="H20">
        <v>9</v>
      </c>
      <c r="I20" t="s">
        <v>57</v>
      </c>
      <c r="J20">
        <v>0.1377783864736557</v>
      </c>
      <c r="K20">
        <v>9</v>
      </c>
      <c r="L20">
        <f t="shared" si="2"/>
        <v>4.5926128824551903E-2</v>
      </c>
      <c r="M20" t="s">
        <v>57</v>
      </c>
      <c r="N20">
        <v>50</v>
      </c>
      <c r="O20">
        <v>2.6746683071057004E-2</v>
      </c>
      <c r="P20">
        <v>2.2154070188601813E-2</v>
      </c>
      <c r="Q20">
        <v>2.4450376629829407E-2</v>
      </c>
    </row>
    <row r="21" spans="2:17">
      <c r="B21" s="11" t="s">
        <v>65</v>
      </c>
      <c r="C21">
        <v>40</v>
      </c>
      <c r="D21">
        <v>0.24596691413908325</v>
      </c>
      <c r="F21" t="s">
        <v>57</v>
      </c>
      <c r="G21">
        <v>0.32104513049125671</v>
      </c>
      <c r="H21">
        <v>9</v>
      </c>
      <c r="I21" t="s">
        <v>57</v>
      </c>
      <c r="J21">
        <v>0.10733662545681</v>
      </c>
      <c r="K21">
        <v>9</v>
      </c>
      <c r="L21">
        <f t="shared" si="2"/>
        <v>3.5778875152269997E-2</v>
      </c>
      <c r="M21" t="s">
        <v>57</v>
      </c>
      <c r="N21">
        <v>65</v>
      </c>
      <c r="O21">
        <v>1.7841200282176339E-2</v>
      </c>
      <c r="P21">
        <v>1.4263312766949336E-2</v>
      </c>
      <c r="Q21">
        <v>1.6052256524562835E-2</v>
      </c>
    </row>
    <row r="22" spans="2:17">
      <c r="B22" s="11" t="s">
        <v>65</v>
      </c>
      <c r="C22">
        <v>40</v>
      </c>
      <c r="D22">
        <v>0.12252636389852116</v>
      </c>
      <c r="F22" t="s">
        <v>65</v>
      </c>
      <c r="G22">
        <v>0.23365910351276398</v>
      </c>
      <c r="H22">
        <v>10</v>
      </c>
      <c r="I22" t="s">
        <v>65</v>
      </c>
      <c r="J22">
        <v>0.11245257407426834</v>
      </c>
      <c r="K22">
        <v>10</v>
      </c>
      <c r="L22">
        <f t="shared" si="2"/>
        <v>3.5560626282348864E-2</v>
      </c>
      <c r="M22" t="s">
        <v>65</v>
      </c>
      <c r="N22">
        <v>25</v>
      </c>
      <c r="O22">
        <v>1.5766804838878642E-2</v>
      </c>
      <c r="P22">
        <v>1.2210742210643758E-2</v>
      </c>
      <c r="Q22">
        <v>1.3988773524761199E-2</v>
      </c>
    </row>
    <row r="23" spans="2:17">
      <c r="B23" s="11" t="s">
        <v>65</v>
      </c>
      <c r="C23">
        <v>40</v>
      </c>
      <c r="D23">
        <v>0.15672946803359797</v>
      </c>
      <c r="F23" t="s">
        <v>65</v>
      </c>
      <c r="G23">
        <v>0.14773508906364441</v>
      </c>
      <c r="H23">
        <v>9</v>
      </c>
      <c r="I23" t="s">
        <v>65</v>
      </c>
      <c r="J23">
        <v>9.6274994313716888E-2</v>
      </c>
      <c r="K23">
        <v>9</v>
      </c>
      <c r="L23">
        <f t="shared" si="2"/>
        <v>3.209166477123896E-2</v>
      </c>
      <c r="M23" t="s">
        <v>65</v>
      </c>
      <c r="N23">
        <v>40</v>
      </c>
      <c r="O23">
        <v>1.3287538414200148E-2</v>
      </c>
      <c r="P23">
        <v>1.0078371937076253E-2</v>
      </c>
      <c r="Q23">
        <v>1.1682955175638199E-2</v>
      </c>
    </row>
    <row r="24" spans="2:17">
      <c r="B24" s="11" t="s">
        <v>65</v>
      </c>
      <c r="C24">
        <v>40</v>
      </c>
      <c r="D24">
        <v>0.18494412119990261</v>
      </c>
      <c r="F24" t="s">
        <v>65</v>
      </c>
      <c r="G24">
        <v>0.279775470495224</v>
      </c>
      <c r="H24">
        <v>11</v>
      </c>
      <c r="I24" t="s">
        <v>65</v>
      </c>
      <c r="J24">
        <v>0.1271454393863678</v>
      </c>
      <c r="K24">
        <v>11</v>
      </c>
      <c r="L24">
        <f t="shared" si="2"/>
        <v>3.83357923863143E-2</v>
      </c>
      <c r="M24" t="s">
        <v>65</v>
      </c>
      <c r="N24">
        <v>50</v>
      </c>
      <c r="O24">
        <v>9.3035440724979351E-3</v>
      </c>
      <c r="P24">
        <v>5.4699648338665053E-3</v>
      </c>
      <c r="Q24">
        <v>7.3867544531822206E-3</v>
      </c>
    </row>
    <row r="25" spans="2:17">
      <c r="B25" s="11" t="s">
        <v>65</v>
      </c>
      <c r="C25">
        <v>40</v>
      </c>
      <c r="D25">
        <v>4.6111330188288516E-2</v>
      </c>
      <c r="F25" t="s">
        <v>65</v>
      </c>
      <c r="G25">
        <v>0.32306814193725586</v>
      </c>
      <c r="H25">
        <v>10</v>
      </c>
      <c r="I25" t="s">
        <v>65</v>
      </c>
      <c r="J25">
        <v>0.2101110965013504</v>
      </c>
      <c r="K25">
        <v>10</v>
      </c>
      <c r="L25">
        <f t="shared" si="2"/>
        <v>6.6442962661970292E-2</v>
      </c>
      <c r="M25" t="s">
        <v>65</v>
      </c>
      <c r="N25">
        <v>65</v>
      </c>
      <c r="O25">
        <v>1.9475555229961309E-2</v>
      </c>
      <c r="P25">
        <v>1.2831258963764277E-2</v>
      </c>
      <c r="Q25">
        <v>1.6153407096862794E-2</v>
      </c>
    </row>
    <row r="26" spans="2:17">
      <c r="B26" s="11" t="s">
        <v>65</v>
      </c>
      <c r="C26">
        <v>40</v>
      </c>
      <c r="D26">
        <v>4.570171177291029E-2</v>
      </c>
      <c r="F26" t="s">
        <v>94</v>
      </c>
      <c r="G26">
        <v>0.29989886283874512</v>
      </c>
      <c r="H26">
        <v>119</v>
      </c>
      <c r="I26" t="s">
        <v>94</v>
      </c>
      <c r="J26">
        <v>0.22404448688030243</v>
      </c>
      <c r="K26">
        <v>119</v>
      </c>
    </row>
    <row r="27" spans="2:17">
      <c r="B27" s="11" t="s">
        <v>65</v>
      </c>
      <c r="C27">
        <v>40</v>
      </c>
      <c r="D27">
        <v>5.0865747001487722E-2</v>
      </c>
    </row>
    <row r="28" spans="2:17">
      <c r="B28" t="s">
        <v>52</v>
      </c>
      <c r="C28" s="13">
        <v>50</v>
      </c>
      <c r="D28">
        <v>0.114873840118193</v>
      </c>
    </row>
    <row r="29" spans="2:17">
      <c r="B29" t="s">
        <v>52</v>
      </c>
      <c r="C29" s="13">
        <v>50</v>
      </c>
      <c r="D29">
        <v>0.10933841175371864</v>
      </c>
    </row>
    <row r="30" spans="2:17">
      <c r="B30" t="s">
        <v>52</v>
      </c>
      <c r="C30" s="13">
        <v>50</v>
      </c>
      <c r="D30">
        <v>0.25088966211743452</v>
      </c>
    </row>
    <row r="31" spans="2:17">
      <c r="B31" t="s">
        <v>52</v>
      </c>
      <c r="C31" s="13">
        <v>50</v>
      </c>
      <c r="D31">
        <v>0.1914564001969877</v>
      </c>
    </row>
    <row r="32" spans="2:17">
      <c r="B32" t="s">
        <v>52</v>
      </c>
      <c r="C32" s="13">
        <v>50</v>
      </c>
      <c r="D32">
        <v>0.33106898865524054</v>
      </c>
    </row>
    <row r="33" spans="2:6">
      <c r="B33" t="s">
        <v>52</v>
      </c>
      <c r="C33" s="13">
        <v>50</v>
      </c>
      <c r="D33">
        <v>7.681943019849273E-2</v>
      </c>
    </row>
    <row r="34" spans="2:6">
      <c r="B34" t="s">
        <v>52</v>
      </c>
      <c r="C34" s="13">
        <v>50</v>
      </c>
      <c r="D34">
        <v>0.14333718692412808</v>
      </c>
    </row>
    <row r="35" spans="2:6">
      <c r="B35" t="s">
        <v>52</v>
      </c>
      <c r="C35" s="13">
        <v>50</v>
      </c>
      <c r="D35">
        <v>0.15777852739125248</v>
      </c>
    </row>
    <row r="36" spans="2:6">
      <c r="B36" t="s">
        <v>57</v>
      </c>
      <c r="C36" s="13">
        <v>50</v>
      </c>
      <c r="D36">
        <v>0.36777340663390529</v>
      </c>
    </row>
    <row r="37" spans="2:6">
      <c r="B37" t="s">
        <v>57</v>
      </c>
      <c r="C37" s="13">
        <v>50</v>
      </c>
      <c r="D37">
        <v>0.27785110078587844</v>
      </c>
    </row>
    <row r="38" spans="2:6">
      <c r="B38" t="s">
        <v>57</v>
      </c>
      <c r="C38" s="13">
        <v>50</v>
      </c>
      <c r="D38">
        <v>0.38803401109872643</v>
      </c>
    </row>
    <row r="39" spans="2:6">
      <c r="B39" t="s">
        <v>57</v>
      </c>
      <c r="C39" s="13">
        <v>50</v>
      </c>
      <c r="D39">
        <v>0.40486117782297493</v>
      </c>
    </row>
    <row r="40" spans="2:6">
      <c r="B40" t="s">
        <v>57</v>
      </c>
      <c r="C40" s="13">
        <v>50</v>
      </c>
      <c r="D40">
        <v>0.28842977337794357</v>
      </c>
    </row>
    <row r="41" spans="2:6">
      <c r="B41" t="str">
        <f>B20</f>
        <v>A</v>
      </c>
      <c r="C41" s="13">
        <v>50</v>
      </c>
      <c r="D41">
        <v>0.30920208631813517</v>
      </c>
    </row>
    <row r="42" spans="2:6">
      <c r="B42" t="s">
        <v>57</v>
      </c>
      <c r="C42" s="13">
        <v>50</v>
      </c>
      <c r="D42">
        <v>0.52759612046930926</v>
      </c>
    </row>
    <row r="43" spans="2:6">
      <c r="B43" t="s">
        <v>57</v>
      </c>
      <c r="C43" s="13">
        <v>50</v>
      </c>
      <c r="D43">
        <v>0.55089738229758267</v>
      </c>
    </row>
    <row r="44" spans="2:6">
      <c r="B44" t="s">
        <v>57</v>
      </c>
      <c r="C44" s="13">
        <v>50</v>
      </c>
      <c r="D44">
        <v>0.39879830910929948</v>
      </c>
    </row>
    <row r="45" spans="2:6">
      <c r="B45" t="s">
        <v>57</v>
      </c>
      <c r="C45" s="13">
        <v>50</v>
      </c>
      <c r="D45">
        <v>0.70837653248011134</v>
      </c>
    </row>
    <row r="46" spans="2:6">
      <c r="B46" t="s">
        <v>65</v>
      </c>
      <c r="C46" s="13">
        <v>50</v>
      </c>
      <c r="D46">
        <v>0.11230969190126862</v>
      </c>
    </row>
    <row r="47" spans="2:6">
      <c r="B47" t="s">
        <v>65</v>
      </c>
      <c r="C47" s="13">
        <v>50</v>
      </c>
      <c r="D47">
        <v>0.28663232221799018</v>
      </c>
      <c r="F47" t="s">
        <v>95</v>
      </c>
    </row>
    <row r="48" spans="2:6">
      <c r="B48" t="s">
        <v>65</v>
      </c>
      <c r="C48" s="13">
        <v>50</v>
      </c>
      <c r="D48">
        <v>0.39552057870303675</v>
      </c>
      <c r="F48" t="s">
        <v>96</v>
      </c>
    </row>
    <row r="49" spans="2:18">
      <c r="B49" t="s">
        <v>65</v>
      </c>
      <c r="C49" s="13">
        <v>50</v>
      </c>
      <c r="D49">
        <v>0.31066246542912679</v>
      </c>
      <c r="F49" t="s">
        <v>97</v>
      </c>
    </row>
    <row r="50" spans="2:18">
      <c r="B50" t="s">
        <v>65</v>
      </c>
      <c r="C50" s="13">
        <v>50</v>
      </c>
      <c r="D50">
        <v>0.30916237374604177</v>
      </c>
      <c r="G50" t="s">
        <v>98</v>
      </c>
      <c r="H50" t="s">
        <v>99</v>
      </c>
      <c r="I50" t="s">
        <v>100</v>
      </c>
      <c r="J50" t="s">
        <v>101</v>
      </c>
      <c r="K50" t="s">
        <v>102</v>
      </c>
      <c r="L50" t="s">
        <v>103</v>
      </c>
      <c r="M50" t="s">
        <v>104</v>
      </c>
      <c r="N50" t="s">
        <v>105</v>
      </c>
      <c r="O50" t="s">
        <v>106</v>
      </c>
      <c r="P50" t="s">
        <v>107</v>
      </c>
      <c r="Q50" t="s">
        <v>108</v>
      </c>
      <c r="R50" t="s">
        <v>109</v>
      </c>
    </row>
    <row r="51" spans="2:18">
      <c r="B51" t="s">
        <v>65</v>
      </c>
      <c r="C51" s="13">
        <v>50</v>
      </c>
      <c r="D51">
        <v>0.52105173176561304</v>
      </c>
      <c r="G51" t="s">
        <v>110</v>
      </c>
      <c r="H51" t="s">
        <v>111</v>
      </c>
      <c r="I51" t="s">
        <v>112</v>
      </c>
      <c r="J51" t="s">
        <v>113</v>
      </c>
      <c r="K51" t="s">
        <v>114</v>
      </c>
      <c r="L51" t="s">
        <v>115</v>
      </c>
      <c r="M51" t="s">
        <v>116</v>
      </c>
      <c r="N51" t="s">
        <v>117</v>
      </c>
      <c r="O51" t="s">
        <v>118</v>
      </c>
      <c r="P51" t="s">
        <v>119</v>
      </c>
      <c r="Q51" t="s">
        <v>120</v>
      </c>
      <c r="R51" t="s">
        <v>121</v>
      </c>
    </row>
    <row r="52" spans="2:18">
      <c r="B52" t="s">
        <v>65</v>
      </c>
      <c r="C52" s="13">
        <v>50</v>
      </c>
      <c r="D52">
        <v>9.0058860092660717E-2</v>
      </c>
      <c r="F52" t="s">
        <v>52</v>
      </c>
      <c r="H52">
        <v>1.1636047624051571E-2</v>
      </c>
      <c r="I52">
        <v>0.78732383251190186</v>
      </c>
      <c r="J52">
        <v>1.9615804776549339E-2</v>
      </c>
      <c r="K52">
        <v>0.79072278738021851</v>
      </c>
      <c r="L52">
        <v>1.3599154772236943E-3</v>
      </c>
      <c r="M52">
        <v>7.5404704548418522E-3</v>
      </c>
      <c r="N52">
        <v>0.10208313167095184</v>
      </c>
      <c r="O52">
        <v>0.40122663974761963</v>
      </c>
      <c r="P52">
        <v>0.97902339696884155</v>
      </c>
      <c r="Q52">
        <v>0.20756332576274872</v>
      </c>
      <c r="R52">
        <v>0.1021927073597908</v>
      </c>
    </row>
    <row r="53" spans="2:18">
      <c r="B53" t="s">
        <v>65</v>
      </c>
      <c r="C53" s="13">
        <v>50</v>
      </c>
      <c r="D53">
        <v>0.32127099677915061</v>
      </c>
      <c r="F53" t="s">
        <v>52</v>
      </c>
      <c r="G53">
        <v>1.1636047624051571E-2</v>
      </c>
      <c r="I53">
        <v>2.1391818299889565E-2</v>
      </c>
      <c r="J53">
        <v>0.81910955905914307</v>
      </c>
      <c r="K53">
        <v>2.0300928503274918E-2</v>
      </c>
      <c r="L53">
        <v>0.47101572155952454</v>
      </c>
      <c r="M53">
        <v>0.85573232173919678</v>
      </c>
      <c r="N53">
        <v>0.34355053305625916</v>
      </c>
      <c r="O53">
        <v>8.11934694647789E-2</v>
      </c>
      <c r="P53">
        <v>1.1744555085897446E-2</v>
      </c>
      <c r="Q53">
        <v>0.18624934554100037</v>
      </c>
      <c r="R53">
        <v>0.33473378419876099</v>
      </c>
    </row>
    <row r="54" spans="2:18">
      <c r="B54" t="s">
        <v>65</v>
      </c>
      <c r="C54" s="13">
        <v>50</v>
      </c>
      <c r="D54">
        <v>0.13320297490175698</v>
      </c>
      <c r="F54" t="s">
        <v>52</v>
      </c>
      <c r="G54">
        <v>0.78732383251190186</v>
      </c>
      <c r="H54">
        <v>2.1391818299889565E-2</v>
      </c>
      <c r="J54">
        <v>3.4241996705532074E-2</v>
      </c>
      <c r="K54">
        <v>0.99392944574356079</v>
      </c>
      <c r="L54">
        <v>2.96949059702456E-3</v>
      </c>
      <c r="M54">
        <v>1.448676735162735E-2</v>
      </c>
      <c r="N54">
        <v>0.15318562090396881</v>
      </c>
      <c r="O54">
        <v>0.53126120567321777</v>
      </c>
      <c r="P54">
        <v>0.79266452789306641</v>
      </c>
      <c r="Q54">
        <v>0.29153737425804138</v>
      </c>
      <c r="R54">
        <v>0.15550006926059723</v>
      </c>
    </row>
    <row r="55" spans="2:18">
      <c r="B55" t="s">
        <v>65</v>
      </c>
      <c r="C55" s="13">
        <v>50</v>
      </c>
      <c r="D55">
        <v>0.28845599045303977</v>
      </c>
      <c r="F55" t="s">
        <v>52</v>
      </c>
      <c r="G55">
        <v>1.9615804776549339E-2</v>
      </c>
      <c r="H55">
        <v>0.81910955905914307</v>
      </c>
      <c r="I55">
        <v>3.4241996705532074E-2</v>
      </c>
      <c r="K55">
        <v>3.2301165163516998E-2</v>
      </c>
      <c r="L55">
        <v>0.36851251125335693</v>
      </c>
      <c r="M55">
        <v>0.7015388011932373</v>
      </c>
      <c r="N55">
        <v>0.44110381603240967</v>
      </c>
      <c r="O55">
        <v>0.11690355092287064</v>
      </c>
      <c r="P55">
        <v>1.9679328426718712E-2</v>
      </c>
      <c r="Q55">
        <v>0.25133511424064636</v>
      </c>
      <c r="R55">
        <v>0.42314440011978149</v>
      </c>
    </row>
    <row r="56" spans="2:18">
      <c r="B56" t="s">
        <v>52</v>
      </c>
      <c r="C56" s="13">
        <v>25</v>
      </c>
      <c r="D56">
        <v>0.1191065982195626</v>
      </c>
      <c r="F56" t="s">
        <v>57</v>
      </c>
      <c r="G56">
        <v>0.79072278738021851</v>
      </c>
      <c r="H56">
        <v>2.0300928503274918E-2</v>
      </c>
      <c r="I56">
        <v>0.99392944574356079</v>
      </c>
      <c r="J56">
        <v>3.2301165163516998E-2</v>
      </c>
      <c r="L56">
        <v>2.8233949560672045E-3</v>
      </c>
      <c r="M56">
        <v>1.3829850591719151E-2</v>
      </c>
      <c r="N56">
        <v>0.14462247490882874</v>
      </c>
      <c r="O56">
        <v>0.50803983211517334</v>
      </c>
      <c r="P56">
        <v>0.8007659912109375</v>
      </c>
      <c r="Q56">
        <v>0.27597424387931824</v>
      </c>
      <c r="R56">
        <v>0.14951251447200775</v>
      </c>
    </row>
    <row r="57" spans="2:18">
      <c r="B57" t="s">
        <v>52</v>
      </c>
      <c r="C57" s="13">
        <v>25</v>
      </c>
      <c r="D57">
        <v>0.10485814943173101</v>
      </c>
      <c r="F57" t="s">
        <v>57</v>
      </c>
      <c r="G57">
        <v>1.3599154772236943E-3</v>
      </c>
      <c r="H57">
        <v>0.47101572155952454</v>
      </c>
      <c r="I57">
        <v>2.96949059702456E-3</v>
      </c>
      <c r="J57">
        <v>0.36851251125335693</v>
      </c>
      <c r="K57">
        <v>2.8233949560672045E-3</v>
      </c>
      <c r="M57">
        <v>0.5558701753616333</v>
      </c>
      <c r="N57">
        <v>0.11326954513788223</v>
      </c>
      <c r="O57">
        <v>1.666262187063694E-2</v>
      </c>
      <c r="P57">
        <v>1.3896740274503827E-3</v>
      </c>
      <c r="Q57">
        <v>4.9835503101348877E-2</v>
      </c>
      <c r="R57">
        <v>0.11086095124483109</v>
      </c>
    </row>
    <row r="58" spans="2:18">
      <c r="B58" t="s">
        <v>52</v>
      </c>
      <c r="C58" s="13">
        <v>25</v>
      </c>
      <c r="D58">
        <v>0.2060702264886195</v>
      </c>
      <c r="F58" t="s">
        <v>57</v>
      </c>
      <c r="G58">
        <v>7.5404704548418522E-3</v>
      </c>
      <c r="H58">
        <v>0.85573232173919678</v>
      </c>
      <c r="I58">
        <v>1.448676735162735E-2</v>
      </c>
      <c r="J58">
        <v>0.7015388011932373</v>
      </c>
      <c r="K58">
        <v>1.3829850591719151E-2</v>
      </c>
      <c r="L58">
        <v>0.5558701753616333</v>
      </c>
      <c r="N58">
        <v>0.27862963080406189</v>
      </c>
      <c r="O58">
        <v>5.99396713078022E-2</v>
      </c>
      <c r="P58">
        <v>7.6578268781304359E-3</v>
      </c>
      <c r="Q58">
        <v>0.14499193429946899</v>
      </c>
      <c r="R58">
        <v>0.27450811862945557</v>
      </c>
    </row>
    <row r="59" spans="2:18">
      <c r="B59" t="s">
        <v>52</v>
      </c>
      <c r="C59" s="13">
        <v>25</v>
      </c>
      <c r="D59">
        <v>0.14000249264404724</v>
      </c>
      <c r="F59" t="s">
        <v>57</v>
      </c>
      <c r="G59">
        <v>0.10208313167095184</v>
      </c>
      <c r="H59">
        <v>0.34355053305625916</v>
      </c>
      <c r="I59">
        <v>0.15318562090396881</v>
      </c>
      <c r="J59">
        <v>0.44110381603240967</v>
      </c>
      <c r="K59">
        <v>0.14462247490882874</v>
      </c>
      <c r="L59">
        <v>0.11326954513788223</v>
      </c>
      <c r="M59">
        <v>0.27862963080406189</v>
      </c>
      <c r="O59">
        <v>0.37471187114715576</v>
      </c>
      <c r="P59">
        <v>0.10187305510044098</v>
      </c>
      <c r="Q59">
        <v>0.65415322780609131</v>
      </c>
      <c r="R59">
        <v>0.98255628347396851</v>
      </c>
    </row>
    <row r="60" spans="2:18">
      <c r="B60" t="s">
        <v>52</v>
      </c>
      <c r="C60" s="13">
        <v>25</v>
      </c>
      <c r="D60">
        <v>8.7537551961724344E-2</v>
      </c>
      <c r="F60" t="s">
        <v>65</v>
      </c>
      <c r="G60">
        <v>0.40122663974761963</v>
      </c>
      <c r="H60">
        <v>8.11934694647789E-2</v>
      </c>
      <c r="I60">
        <v>0.53126120567321777</v>
      </c>
      <c r="J60">
        <v>0.11690355092287064</v>
      </c>
      <c r="K60">
        <v>0.50803983211517334</v>
      </c>
      <c r="L60">
        <v>1.666262187063694E-2</v>
      </c>
      <c r="M60">
        <v>5.99396713078022E-2</v>
      </c>
      <c r="N60">
        <v>0.37471187114715576</v>
      </c>
      <c r="P60">
        <v>0.4016622006893158</v>
      </c>
      <c r="Q60">
        <v>0.61665892601013184</v>
      </c>
      <c r="R60">
        <v>0.38269606232643127</v>
      </c>
    </row>
    <row r="61" spans="2:18">
      <c r="B61" t="s">
        <v>52</v>
      </c>
      <c r="C61" s="13">
        <v>25</v>
      </c>
      <c r="D61">
        <v>0.15803908644309275</v>
      </c>
      <c r="F61" t="s">
        <v>65</v>
      </c>
      <c r="G61">
        <v>0.97902339696884155</v>
      </c>
      <c r="H61">
        <v>1.1744555085897446E-2</v>
      </c>
      <c r="I61">
        <v>0.79266452789306641</v>
      </c>
      <c r="J61">
        <v>1.9679328426718712E-2</v>
      </c>
      <c r="K61">
        <v>0.8007659912109375</v>
      </c>
      <c r="L61">
        <v>1.3896740274503827E-3</v>
      </c>
      <c r="M61">
        <v>7.6578268781304359E-3</v>
      </c>
      <c r="N61">
        <v>0.10187305510044098</v>
      </c>
      <c r="O61">
        <v>0.4016622006893158</v>
      </c>
      <c r="Q61">
        <v>0.20711871981620789</v>
      </c>
      <c r="R61">
        <v>0.10291207581758499</v>
      </c>
    </row>
    <row r="62" spans="2:18">
      <c r="B62" t="s">
        <v>52</v>
      </c>
      <c r="C62" s="13">
        <v>25</v>
      </c>
      <c r="D62">
        <v>7.3570886367831226E-2</v>
      </c>
      <c r="F62" t="s">
        <v>65</v>
      </c>
      <c r="G62">
        <v>0.20756332576274872</v>
      </c>
      <c r="H62">
        <v>0.18624934554100037</v>
      </c>
      <c r="I62">
        <v>0.29153737425804138</v>
      </c>
      <c r="J62">
        <v>0.25133511424064636</v>
      </c>
      <c r="K62">
        <v>0.27597424387931824</v>
      </c>
      <c r="L62">
        <v>4.9835503101348877E-2</v>
      </c>
      <c r="M62">
        <v>0.14499193429946899</v>
      </c>
      <c r="N62">
        <v>0.65415322780609131</v>
      </c>
      <c r="O62">
        <v>0.61665892601013184</v>
      </c>
      <c r="P62">
        <v>0.20711871981620789</v>
      </c>
      <c r="R62">
        <v>0.6607545018196106</v>
      </c>
    </row>
    <row r="63" spans="2:18">
      <c r="B63" t="s">
        <v>52</v>
      </c>
      <c r="C63" s="13">
        <v>25</v>
      </c>
      <c r="D63">
        <v>0.24072826789474186</v>
      </c>
      <c r="F63" t="s">
        <v>65</v>
      </c>
      <c r="G63">
        <v>0.1021927073597908</v>
      </c>
      <c r="H63">
        <v>0.33473378419876099</v>
      </c>
      <c r="I63">
        <v>0.15550006926059723</v>
      </c>
      <c r="J63">
        <v>0.42314440011978149</v>
      </c>
      <c r="K63">
        <v>0.14951251447200775</v>
      </c>
      <c r="L63">
        <v>0.11086095124483109</v>
      </c>
      <c r="M63">
        <v>0.27450811862945557</v>
      </c>
      <c r="N63">
        <v>0.98255628347396851</v>
      </c>
      <c r="O63">
        <v>0.38269606232643127</v>
      </c>
      <c r="P63">
        <v>0.10291207581758499</v>
      </c>
      <c r="Q63">
        <v>0.6607545018196106</v>
      </c>
    </row>
    <row r="64" spans="2:18">
      <c r="B64" t="s">
        <v>52</v>
      </c>
      <c r="C64" s="13">
        <v>25</v>
      </c>
      <c r="D64">
        <v>0.1497637138987713</v>
      </c>
    </row>
    <row r="65" spans="2:4">
      <c r="B65" t="s">
        <v>52</v>
      </c>
      <c r="C65" s="13">
        <v>25</v>
      </c>
      <c r="D65">
        <v>0.17335778736586621</v>
      </c>
    </row>
    <row r="66" spans="2:4">
      <c r="B66" t="s">
        <v>57</v>
      </c>
      <c r="C66" s="13">
        <v>25</v>
      </c>
      <c r="D66">
        <v>6.7745488904162196E-2</v>
      </c>
    </row>
    <row r="67" spans="2:4">
      <c r="B67" t="s">
        <v>57</v>
      </c>
      <c r="C67" s="13">
        <v>25</v>
      </c>
      <c r="D67">
        <v>0.25443931271831205</v>
      </c>
    </row>
    <row r="68" spans="2:4">
      <c r="B68" t="s">
        <v>57</v>
      </c>
      <c r="C68" s="13">
        <v>25</v>
      </c>
      <c r="D68">
        <v>0.17915951735023419</v>
      </c>
    </row>
    <row r="69" spans="2:4">
      <c r="B69" t="s">
        <v>57</v>
      </c>
      <c r="C69" s="13">
        <v>25</v>
      </c>
      <c r="D69">
        <v>0.18066696761063578</v>
      </c>
    </row>
    <row r="70" spans="2:4">
      <c r="B70" t="s">
        <v>57</v>
      </c>
      <c r="C70" s="13">
        <v>25</v>
      </c>
      <c r="D70">
        <v>0.19050737062704581</v>
      </c>
    </row>
    <row r="71" spans="2:4">
      <c r="B71" t="s">
        <v>57</v>
      </c>
      <c r="C71" s="13">
        <v>25</v>
      </c>
      <c r="D71">
        <v>0.19829060417309152</v>
      </c>
    </row>
    <row r="72" spans="2:4">
      <c r="B72" t="s">
        <v>57</v>
      </c>
      <c r="C72" s="13">
        <v>25</v>
      </c>
      <c r="D72">
        <v>0.228004059448877</v>
      </c>
    </row>
    <row r="73" spans="2:4">
      <c r="B73" t="s">
        <v>57</v>
      </c>
      <c r="C73" s="13">
        <v>25</v>
      </c>
      <c r="D73">
        <v>0.230754168321533</v>
      </c>
    </row>
    <row r="74" spans="2:4">
      <c r="B74" t="s">
        <v>57</v>
      </c>
      <c r="C74" s="13">
        <v>25</v>
      </c>
      <c r="D74">
        <v>8.7052831964567853E-2</v>
      </c>
    </row>
    <row r="75" spans="2:4">
      <c r="B75" t="s">
        <v>57</v>
      </c>
      <c r="C75" s="13">
        <v>25</v>
      </c>
      <c r="D75">
        <v>0.1099445522026732</v>
      </c>
    </row>
    <row r="76" spans="2:4">
      <c r="B76" t="s">
        <v>65</v>
      </c>
      <c r="C76" s="13">
        <v>25</v>
      </c>
      <c r="D76">
        <v>0.32448461199066375</v>
      </c>
    </row>
    <row r="77" spans="2:4">
      <c r="B77" t="s">
        <v>65</v>
      </c>
      <c r="C77" s="13">
        <v>25</v>
      </c>
      <c r="D77">
        <v>0.13973982380231353</v>
      </c>
    </row>
    <row r="78" spans="2:4">
      <c r="B78" t="s">
        <v>65</v>
      </c>
      <c r="C78" s="13">
        <v>25</v>
      </c>
      <c r="D78">
        <v>0.13388652430442113</v>
      </c>
    </row>
    <row r="79" spans="2:4">
      <c r="B79" t="s">
        <v>65</v>
      </c>
      <c r="C79" s="13">
        <v>25</v>
      </c>
      <c r="D79">
        <v>0.20752142526670811</v>
      </c>
    </row>
    <row r="80" spans="2:4">
      <c r="B80" t="s">
        <v>65</v>
      </c>
      <c r="C80" s="13">
        <v>25</v>
      </c>
      <c r="D80">
        <v>0.18504677288604485</v>
      </c>
    </row>
    <row r="81" spans="2:4">
      <c r="B81" t="s">
        <v>65</v>
      </c>
      <c r="C81" s="13">
        <v>25</v>
      </c>
      <c r="D81">
        <v>0.37180774547401269</v>
      </c>
    </row>
    <row r="82" spans="2:4">
      <c r="B82" t="s">
        <v>65</v>
      </c>
      <c r="C82" s="13">
        <v>25</v>
      </c>
      <c r="D82">
        <v>0.11233985835087935</v>
      </c>
    </row>
    <row r="83" spans="2:4">
      <c r="B83" t="s">
        <v>65</v>
      </c>
      <c r="C83" s="13">
        <v>25</v>
      </c>
      <c r="D83">
        <v>0.44389665294857744</v>
      </c>
    </row>
    <row r="84" spans="2:4">
      <c r="B84" t="s">
        <v>65</v>
      </c>
      <c r="C84" s="13">
        <v>25</v>
      </c>
      <c r="D84">
        <v>0.25643813213072975</v>
      </c>
    </row>
    <row r="85" spans="2:4">
      <c r="B85" t="s">
        <v>65</v>
      </c>
      <c r="C85" s="13">
        <v>25</v>
      </c>
      <c r="D85">
        <v>0.16142954435294443</v>
      </c>
    </row>
    <row r="86" spans="2:4">
      <c r="B86" t="s">
        <v>52</v>
      </c>
      <c r="C86" s="11">
        <v>65</v>
      </c>
      <c r="D86">
        <v>0.2567389687311375</v>
      </c>
    </row>
    <row r="87" spans="2:4">
      <c r="B87" t="s">
        <v>52</v>
      </c>
      <c r="C87" s="11">
        <v>65</v>
      </c>
      <c r="D87">
        <v>0.31740116896830339</v>
      </c>
    </row>
    <row r="88" spans="2:4">
      <c r="B88" t="s">
        <v>52</v>
      </c>
      <c r="C88" s="11">
        <v>65</v>
      </c>
      <c r="D88">
        <v>0.219330199637431</v>
      </c>
    </row>
    <row r="89" spans="2:4">
      <c r="B89" t="s">
        <v>52</v>
      </c>
      <c r="C89" s="11">
        <v>65</v>
      </c>
      <c r="D89">
        <v>0.82312654329008916</v>
      </c>
    </row>
    <row r="90" spans="2:4">
      <c r="B90" t="s">
        <v>52</v>
      </c>
      <c r="C90" s="11">
        <v>65</v>
      </c>
      <c r="D90">
        <v>0.31022884846435289</v>
      </c>
    </row>
    <row r="91" spans="2:4">
      <c r="B91" t="s">
        <v>52</v>
      </c>
      <c r="C91" s="11">
        <v>65</v>
      </c>
      <c r="D91">
        <v>0.43894081750807379</v>
      </c>
    </row>
    <row r="92" spans="2:4">
      <c r="B92" t="s">
        <v>52</v>
      </c>
      <c r="C92" s="11">
        <v>65</v>
      </c>
      <c r="D92">
        <v>0.41270617453479908</v>
      </c>
    </row>
    <row r="93" spans="2:4">
      <c r="B93" t="s">
        <v>57</v>
      </c>
      <c r="C93" s="11">
        <v>65</v>
      </c>
      <c r="D93">
        <v>0.30416341956970766</v>
      </c>
    </row>
    <row r="94" spans="2:4">
      <c r="B94" t="s">
        <v>57</v>
      </c>
      <c r="C94" s="11">
        <v>65</v>
      </c>
      <c r="D94">
        <v>0.53801926167244418</v>
      </c>
    </row>
    <row r="95" spans="2:4">
      <c r="B95" t="s">
        <v>57</v>
      </c>
      <c r="C95" s="11">
        <v>65</v>
      </c>
      <c r="D95">
        <v>0.19649922502360484</v>
      </c>
    </row>
    <row r="96" spans="2:4">
      <c r="B96" t="s">
        <v>57</v>
      </c>
      <c r="C96" s="11">
        <v>65</v>
      </c>
      <c r="D96">
        <v>0.2638802761731433</v>
      </c>
    </row>
    <row r="97" spans="2:4">
      <c r="B97" t="s">
        <v>57</v>
      </c>
      <c r="C97" s="11">
        <v>65</v>
      </c>
      <c r="D97">
        <v>0.33167005798831123</v>
      </c>
    </row>
    <row r="98" spans="2:4">
      <c r="B98" t="s">
        <v>57</v>
      </c>
      <c r="C98" s="11">
        <v>65</v>
      </c>
      <c r="D98">
        <v>0.29651380063442168</v>
      </c>
    </row>
    <row r="99" spans="2:4">
      <c r="B99" t="s">
        <v>57</v>
      </c>
      <c r="C99" s="11">
        <v>65</v>
      </c>
      <c r="D99">
        <v>0.2204491530634943</v>
      </c>
    </row>
    <row r="100" spans="2:4">
      <c r="B100" t="s">
        <v>57</v>
      </c>
      <c r="C100" s="11">
        <v>65</v>
      </c>
      <c r="D100">
        <v>0.44181421903666812</v>
      </c>
    </row>
    <row r="101" spans="2:4">
      <c r="B101" t="s">
        <v>57</v>
      </c>
      <c r="C101" s="11">
        <v>65</v>
      </c>
      <c r="D101">
        <v>0.29639667984540102</v>
      </c>
    </row>
    <row r="102" spans="2:4">
      <c r="B102" t="s">
        <v>65</v>
      </c>
      <c r="C102" s="11">
        <v>65</v>
      </c>
      <c r="D102">
        <v>0.17805445218319851</v>
      </c>
    </row>
    <row r="103" spans="2:4">
      <c r="B103" t="s">
        <v>65</v>
      </c>
      <c r="C103" s="11">
        <v>65</v>
      </c>
      <c r="D103">
        <v>0.5574104547976525</v>
      </c>
    </row>
    <row r="104" spans="2:4">
      <c r="B104" t="s">
        <v>65</v>
      </c>
      <c r="C104" s="11">
        <v>65</v>
      </c>
      <c r="D104">
        <v>0.44482397328376239</v>
      </c>
    </row>
    <row r="105" spans="2:4">
      <c r="B105" t="s">
        <v>65</v>
      </c>
      <c r="C105" s="11">
        <v>65</v>
      </c>
      <c r="D105">
        <v>0.49025472629122085</v>
      </c>
    </row>
    <row r="106" spans="2:4">
      <c r="B106" t="s">
        <v>65</v>
      </c>
      <c r="C106" s="11">
        <v>65</v>
      </c>
      <c r="D106">
        <v>0.2017097524350257</v>
      </c>
    </row>
    <row r="107" spans="2:4">
      <c r="B107" t="s">
        <v>65</v>
      </c>
      <c r="C107" s="11">
        <v>65</v>
      </c>
      <c r="D107">
        <v>0.17512439308558933</v>
      </c>
    </row>
    <row r="108" spans="2:4">
      <c r="B108" t="s">
        <v>65</v>
      </c>
      <c r="C108" s="11">
        <v>65</v>
      </c>
      <c r="D108">
        <v>0.56486379480653537</v>
      </c>
    </row>
    <row r="109" spans="2:4">
      <c r="B109" t="s">
        <v>65</v>
      </c>
      <c r="C109" s="11">
        <v>65</v>
      </c>
      <c r="D109">
        <v>0.50901694525870522</v>
      </c>
    </row>
    <row r="110" spans="2:4">
      <c r="B110" t="s">
        <v>65</v>
      </c>
      <c r="C110" s="11">
        <v>65</v>
      </c>
      <c r="D110">
        <v>0.10426447271874179</v>
      </c>
    </row>
    <row r="111" spans="2:4">
      <c r="B111" t="s">
        <v>65</v>
      </c>
      <c r="C111" s="11">
        <v>65</v>
      </c>
      <c r="D111">
        <v>5.1584628834587748E-3</v>
      </c>
    </row>
    <row r="112" spans="2:4">
      <c r="B112" t="s">
        <v>52</v>
      </c>
      <c r="C112" s="11">
        <v>40</v>
      </c>
      <c r="D112">
        <v>2.6812148458621263E-2</v>
      </c>
    </row>
    <row r="113" spans="2:4">
      <c r="B113" t="s">
        <v>52</v>
      </c>
      <c r="C113" s="11">
        <v>40</v>
      </c>
      <c r="D113">
        <v>0.12943951273701298</v>
      </c>
    </row>
    <row r="114" spans="2:4">
      <c r="B114" t="s">
        <v>52</v>
      </c>
      <c r="C114" s="11">
        <v>40</v>
      </c>
      <c r="D114">
        <v>0.13778366690055829</v>
      </c>
    </row>
    <row r="115" spans="2:4">
      <c r="B115" t="s">
        <v>52</v>
      </c>
      <c r="C115" s="11">
        <v>40</v>
      </c>
      <c r="D115">
        <v>0.13401948013789139</v>
      </c>
    </row>
    <row r="116" spans="2:4">
      <c r="B116" t="s">
        <v>52</v>
      </c>
      <c r="C116" s="11">
        <v>40</v>
      </c>
      <c r="D116">
        <v>0.2221578015142904</v>
      </c>
    </row>
    <row r="117" spans="2:4">
      <c r="B117" t="s">
        <v>52</v>
      </c>
      <c r="C117" s="11">
        <v>40</v>
      </c>
      <c r="D117">
        <v>0.24533666798542217</v>
      </c>
    </row>
    <row r="118" spans="2:4">
      <c r="B118" t="s">
        <v>52</v>
      </c>
      <c r="C118" s="11">
        <v>40</v>
      </c>
      <c r="D118">
        <v>0.21421054463446176</v>
      </c>
    </row>
    <row r="119" spans="2:4">
      <c r="B119" t="s">
        <v>52</v>
      </c>
      <c r="C119" s="11">
        <v>40</v>
      </c>
      <c r="D119">
        <v>0.27125288976035766</v>
      </c>
    </row>
    <row r="120" spans="2:4">
      <c r="B120" t="s">
        <v>52</v>
      </c>
      <c r="C120" s="11">
        <v>40</v>
      </c>
      <c r="D120">
        <v>0.4528453891954366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  <legacyDrawing r:id="rId2"/>
  <oleObjects>
    <oleObject progId="STATISTICAGraph" shapeId="2050" r:id="rId3"/>
  </oleObjects>
</worksheet>
</file>

<file path=xl/worksheets/sheet6.xml><?xml version="1.0" encoding="utf-8"?>
<worksheet xmlns="http://schemas.openxmlformats.org/spreadsheetml/2006/main" xmlns:r="http://schemas.openxmlformats.org/officeDocument/2006/relationships">
  <dimension ref="A2:O21"/>
  <sheetViews>
    <sheetView workbookViewId="0"/>
  </sheetViews>
  <sheetFormatPr baseColWidth="10" defaultRowHeight="12.75"/>
  <sheetData>
    <row r="2" spans="1:15">
      <c r="A2" t="s">
        <v>122</v>
      </c>
      <c r="G2" t="s">
        <v>123</v>
      </c>
    </row>
    <row r="3" spans="1:15">
      <c r="A3" t="s">
        <v>124</v>
      </c>
      <c r="G3" t="s">
        <v>125</v>
      </c>
      <c r="M3" t="s">
        <v>124</v>
      </c>
      <c r="N3" t="s">
        <v>126</v>
      </c>
      <c r="O3" t="s">
        <v>127</v>
      </c>
    </row>
    <row r="4" spans="1:15">
      <c r="H4" t="s">
        <v>128</v>
      </c>
      <c r="I4" t="s">
        <v>78</v>
      </c>
      <c r="J4" t="s">
        <v>79</v>
      </c>
      <c r="K4" t="s">
        <v>80</v>
      </c>
      <c r="M4" t="s">
        <v>129</v>
      </c>
      <c r="N4" t="s">
        <v>129</v>
      </c>
    </row>
    <row r="5" spans="1:15">
      <c r="A5" t="s">
        <v>52</v>
      </c>
      <c r="B5">
        <v>25</v>
      </c>
      <c r="C5">
        <v>9.4239098544801232E-3</v>
      </c>
      <c r="D5">
        <v>7.7706205133711336E-3</v>
      </c>
      <c r="E5">
        <v>8.597265183925628E-3</v>
      </c>
      <c r="G5" t="s">
        <v>52</v>
      </c>
      <c r="H5">
        <v>25</v>
      </c>
      <c r="I5">
        <v>11.07132925794571</v>
      </c>
      <c r="J5">
        <v>8.8052637596324139</v>
      </c>
      <c r="K5">
        <v>9.9382965087890618</v>
      </c>
      <c r="M5">
        <f>+E5*58.9</f>
        <v>0.50637891933321943</v>
      </c>
      <c r="N5">
        <f>+K5*62.5</f>
        <v>621.14353179931641</v>
      </c>
      <c r="O5">
        <f>+N5/M5</f>
        <v>1226.6378162369292</v>
      </c>
    </row>
    <row r="6" spans="1:15">
      <c r="A6" t="s">
        <v>52</v>
      </c>
      <c r="B6">
        <v>40</v>
      </c>
      <c r="C6">
        <v>1.2518033012747764E-2</v>
      </c>
      <c r="D6">
        <v>2.0123142749071121E-3</v>
      </c>
      <c r="E6">
        <v>7.2651736438274382E-3</v>
      </c>
      <c r="G6" t="s">
        <v>52</v>
      </c>
      <c r="H6">
        <v>40</v>
      </c>
      <c r="I6">
        <v>10.149681539212402</v>
      </c>
      <c r="J6">
        <v>3.9158335975063476</v>
      </c>
      <c r="K6">
        <v>7.0327575683593748</v>
      </c>
      <c r="M6">
        <f t="shared" ref="M6:M16" si="0">+E6*58.9</f>
        <v>0.42791872762143612</v>
      </c>
      <c r="N6">
        <f t="shared" ref="N6:N16" si="1">+K6*62.5</f>
        <v>439.54734802246094</v>
      </c>
      <c r="O6">
        <f t="shared" ref="O6:O16" si="2">+N6/M6</f>
        <v>1027.1748340290267</v>
      </c>
    </row>
    <row r="7" spans="1:15">
      <c r="A7" t="s">
        <v>52</v>
      </c>
      <c r="B7">
        <v>50</v>
      </c>
      <c r="C7">
        <v>2.2381122987905729E-2</v>
      </c>
      <c r="D7">
        <v>1.941771300490738E-2</v>
      </c>
      <c r="E7">
        <v>2.0899417996406554E-2</v>
      </c>
      <c r="G7" t="s">
        <v>52</v>
      </c>
      <c r="H7">
        <v>50</v>
      </c>
      <c r="I7">
        <v>12.774954451349004</v>
      </c>
      <c r="J7">
        <v>10.112135087225216</v>
      </c>
      <c r="K7">
        <v>11.44354476928711</v>
      </c>
      <c r="M7">
        <f t="shared" si="0"/>
        <v>1.230975719988346</v>
      </c>
      <c r="N7">
        <f t="shared" si="1"/>
        <v>715.22154808044434</v>
      </c>
      <c r="O7">
        <f t="shared" si="2"/>
        <v>581.02002863810799</v>
      </c>
    </row>
    <row r="8" spans="1:15">
      <c r="A8" t="s">
        <v>52</v>
      </c>
      <c r="B8">
        <v>65</v>
      </c>
      <c r="C8">
        <v>2.3693731633223979E-2</v>
      </c>
      <c r="D8">
        <v>1.59987358178716E-2</v>
      </c>
      <c r="E8">
        <v>1.984623372554779E-2</v>
      </c>
      <c r="G8" t="s">
        <v>52</v>
      </c>
      <c r="H8">
        <v>65</v>
      </c>
      <c r="I8">
        <v>10.468229170998658</v>
      </c>
      <c r="J8">
        <v>6.2234761512669667</v>
      </c>
      <c r="K8">
        <v>8.3458526611328132</v>
      </c>
      <c r="M8">
        <f t="shared" si="0"/>
        <v>1.1689431664347647</v>
      </c>
      <c r="N8">
        <f t="shared" si="1"/>
        <v>521.61579132080078</v>
      </c>
      <c r="O8">
        <f t="shared" si="2"/>
        <v>446.22853043549628</v>
      </c>
    </row>
    <row r="9" spans="1:15">
      <c r="A9" t="s">
        <v>57</v>
      </c>
      <c r="B9">
        <v>25</v>
      </c>
      <c r="C9">
        <v>2.2743360347822754E-2</v>
      </c>
      <c r="D9">
        <v>2.0730169467851074E-2</v>
      </c>
      <c r="E9">
        <v>2.1736764907836915E-2</v>
      </c>
      <c r="G9" t="s">
        <v>57</v>
      </c>
      <c r="H9">
        <v>25</v>
      </c>
      <c r="I9">
        <v>7.1889806466660433</v>
      </c>
      <c r="J9">
        <v>3.9177355093398165</v>
      </c>
      <c r="K9">
        <v>5.5533580780029297</v>
      </c>
      <c r="M9">
        <f t="shared" si="0"/>
        <v>1.2802954530715942</v>
      </c>
      <c r="N9">
        <f t="shared" si="1"/>
        <v>347.08487987518311</v>
      </c>
      <c r="O9">
        <f t="shared" si="2"/>
        <v>271.09748694528412</v>
      </c>
    </row>
    <row r="10" spans="1:15">
      <c r="A10" t="s">
        <v>57</v>
      </c>
      <c r="B10">
        <v>40</v>
      </c>
      <c r="C10">
        <v>1.159582263603837E-2</v>
      </c>
      <c r="D10">
        <v>5.6698265038427637E-3</v>
      </c>
      <c r="E10">
        <v>8.6328245699405677E-3</v>
      </c>
      <c r="G10" t="s">
        <v>57</v>
      </c>
      <c r="H10">
        <v>40</v>
      </c>
      <c r="I10">
        <v>12.318972779564211</v>
      </c>
      <c r="J10">
        <v>5.6648300158459461</v>
      </c>
      <c r="K10">
        <v>8.9919013977050781</v>
      </c>
      <c r="M10">
        <f t="shared" si="0"/>
        <v>0.50847336716949942</v>
      </c>
      <c r="N10">
        <f t="shared" si="1"/>
        <v>561.99383735656738</v>
      </c>
      <c r="O10">
        <f t="shared" si="2"/>
        <v>1105.2571749922683</v>
      </c>
    </row>
    <row r="11" spans="1:15">
      <c r="A11" t="s">
        <v>57</v>
      </c>
      <c r="B11">
        <v>50</v>
      </c>
      <c r="C11">
        <v>2.6746683071057004E-2</v>
      </c>
      <c r="D11">
        <v>2.2154070188601813E-2</v>
      </c>
      <c r="E11">
        <v>2.4450376629829407E-2</v>
      </c>
      <c r="G11" t="s">
        <v>57</v>
      </c>
      <c r="H11">
        <v>50</v>
      </c>
      <c r="I11">
        <v>13.951701971335973</v>
      </c>
      <c r="J11">
        <v>12.183805230812462</v>
      </c>
      <c r="K11">
        <v>13.067753601074219</v>
      </c>
      <c r="M11">
        <f t="shared" si="0"/>
        <v>1.440127183496952</v>
      </c>
      <c r="N11">
        <f t="shared" si="1"/>
        <v>816.73460006713867</v>
      </c>
      <c r="O11">
        <f t="shared" si="2"/>
        <v>567.12671590846844</v>
      </c>
    </row>
    <row r="12" spans="1:15">
      <c r="A12" t="s">
        <v>57</v>
      </c>
      <c r="B12">
        <v>65</v>
      </c>
      <c r="C12">
        <v>1.7841200282176339E-2</v>
      </c>
      <c r="D12">
        <v>1.4263312766949336E-2</v>
      </c>
      <c r="E12">
        <v>1.6052256524562835E-2</v>
      </c>
      <c r="G12" t="s">
        <v>57</v>
      </c>
      <c r="H12">
        <v>65</v>
      </c>
      <c r="I12">
        <v>12.951105626424154</v>
      </c>
      <c r="J12">
        <v>9.3927771250406913</v>
      </c>
      <c r="K12">
        <v>11.171941375732422</v>
      </c>
      <c r="M12">
        <f t="shared" si="0"/>
        <v>0.94547790929675091</v>
      </c>
      <c r="N12">
        <f t="shared" si="1"/>
        <v>698.24633598327637</v>
      </c>
      <c r="O12">
        <f t="shared" si="2"/>
        <v>738.51152852702182</v>
      </c>
    </row>
    <row r="13" spans="1:15">
      <c r="A13" t="s">
        <v>65</v>
      </c>
      <c r="B13">
        <v>25</v>
      </c>
      <c r="C13">
        <v>1.5766804838878642E-2</v>
      </c>
      <c r="D13">
        <v>1.2210742210643758E-2</v>
      </c>
      <c r="E13">
        <v>1.3988773524761199E-2</v>
      </c>
      <c r="G13" t="s">
        <v>65</v>
      </c>
      <c r="H13">
        <v>25</v>
      </c>
      <c r="I13">
        <v>11.079337876642841</v>
      </c>
      <c r="J13">
        <v>10.344273573552471</v>
      </c>
      <c r="K13">
        <v>10.711805725097657</v>
      </c>
      <c r="M13">
        <f t="shared" si="0"/>
        <v>0.82393876060843463</v>
      </c>
      <c r="N13">
        <f t="shared" si="1"/>
        <v>669.48785781860352</v>
      </c>
      <c r="O13">
        <f t="shared" si="2"/>
        <v>812.54565245143044</v>
      </c>
    </row>
    <row r="14" spans="1:15">
      <c r="A14" t="s">
        <v>65</v>
      </c>
      <c r="B14">
        <v>40</v>
      </c>
      <c r="C14">
        <v>1.3287538414200148E-2</v>
      </c>
      <c r="D14">
        <v>1.0078371937076253E-2</v>
      </c>
      <c r="E14">
        <v>1.1682955175638199E-2</v>
      </c>
      <c r="G14" t="s">
        <v>65</v>
      </c>
      <c r="H14">
        <v>40</v>
      </c>
      <c r="I14">
        <v>3.7294472376505534</v>
      </c>
      <c r="J14">
        <v>1.750468762715657</v>
      </c>
      <c r="K14">
        <v>2.7399580001831052</v>
      </c>
      <c r="M14">
        <f t="shared" si="0"/>
        <v>0.6881260598450899</v>
      </c>
      <c r="N14">
        <f t="shared" si="1"/>
        <v>171.24737501144406</v>
      </c>
      <c r="O14">
        <f t="shared" si="2"/>
        <v>248.86047049285571</v>
      </c>
    </row>
    <row r="15" spans="1:15">
      <c r="A15" t="s">
        <v>65</v>
      </c>
      <c r="B15">
        <v>50</v>
      </c>
      <c r="C15">
        <v>9.3035440724979351E-3</v>
      </c>
      <c r="D15">
        <v>5.4699648338665053E-3</v>
      </c>
      <c r="E15">
        <v>7.3867544531822206E-3</v>
      </c>
      <c r="G15" t="s">
        <v>65</v>
      </c>
      <c r="H15">
        <v>50</v>
      </c>
      <c r="I15">
        <v>8.7479149356756345</v>
      </c>
      <c r="J15">
        <v>4.0794974788751466</v>
      </c>
      <c r="K15">
        <v>6.413706207275391</v>
      </c>
      <c r="M15">
        <f t="shared" si="0"/>
        <v>0.43507983729243277</v>
      </c>
      <c r="N15">
        <f t="shared" si="1"/>
        <v>400.85663795471191</v>
      </c>
      <c r="O15">
        <f t="shared" si="2"/>
        <v>921.34041524264376</v>
      </c>
    </row>
    <row r="16" spans="1:15">
      <c r="A16" t="s">
        <v>65</v>
      </c>
      <c r="B16">
        <v>65</v>
      </c>
      <c r="C16">
        <v>1.9475555229961309E-2</v>
      </c>
      <c r="D16">
        <v>1.2831258963764277E-2</v>
      </c>
      <c r="E16">
        <v>1.6153407096862794E-2</v>
      </c>
      <c r="G16" t="s">
        <v>65</v>
      </c>
      <c r="H16">
        <v>65</v>
      </c>
      <c r="I16">
        <v>6.8567274093627928</v>
      </c>
      <c r="J16">
        <v>5.2438013076782228</v>
      </c>
      <c r="K16">
        <v>6.0502643585205078</v>
      </c>
      <c r="M16">
        <f t="shared" si="0"/>
        <v>0.95143567800521855</v>
      </c>
      <c r="N16">
        <f t="shared" si="1"/>
        <v>378.14152240753174</v>
      </c>
      <c r="O16">
        <f t="shared" si="2"/>
        <v>397.44307592116348</v>
      </c>
    </row>
    <row r="17" spans="14:14">
      <c r="N17" t="s">
        <v>123</v>
      </c>
    </row>
    <row r="18" spans="14:14">
      <c r="N18" t="s">
        <v>123</v>
      </c>
    </row>
    <row r="19" spans="14:14">
      <c r="N19" t="s">
        <v>123</v>
      </c>
    </row>
    <row r="20" spans="14:14">
      <c r="N20" t="s">
        <v>123</v>
      </c>
    </row>
    <row r="21" spans="14:14">
      <c r="N21" t="s">
        <v>123</v>
      </c>
    </row>
  </sheetData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3" sqref="H3"/>
    </sheetView>
  </sheetViews>
  <sheetFormatPr baseColWidth="10" defaultRowHeight="12.75"/>
  <sheetData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Forma de citar</vt:lpstr>
      <vt:lpstr>Hoja1</vt:lpstr>
      <vt:lpstr>Resumen</vt:lpstr>
      <vt:lpstr>Resultados</vt:lpstr>
      <vt:lpstr>std</vt:lpstr>
      <vt:lpstr>ON</vt:lpstr>
      <vt:lpstr>resúmen trabajo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Martina Escamilla</cp:lastModifiedBy>
  <cp:lastPrinted>1999-06-04T14:15:22Z</cp:lastPrinted>
  <dcterms:created xsi:type="dcterms:W3CDTF">1998-11-08T18:52:05Z</dcterms:created>
  <dcterms:modified xsi:type="dcterms:W3CDTF">2011-06-20T15:33:01Z</dcterms:modified>
</cp:coreProperties>
</file>